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115" windowHeight="7995"/>
  </bookViews>
  <sheets>
    <sheet name="Table 1" sheetId="1" r:id="rId1"/>
    <sheet name="Table 2.a" sheetId="9" r:id="rId2"/>
    <sheet name="Table 2.b" sheetId="3" r:id="rId3"/>
    <sheet name="Table 3" sheetId="4" r:id="rId4"/>
    <sheet name="Table 6" sheetId="5" r:id="rId5"/>
  </sheets>
  <definedNames>
    <definedName name="_xlnm.Print_Area" localSheetId="1">'Table 2.a'!$A$1:$R$31</definedName>
    <definedName name="_xlnm.Print_Area" localSheetId="2">'Table 2.b'!$A$1:$L$31</definedName>
    <definedName name="_xlnm.Print_Area" localSheetId="3">'Table 3'!$A$1:$V$37</definedName>
  </definedNames>
  <calcPr calcId="124519"/>
</workbook>
</file>

<file path=xl/calcChain.xml><?xml version="1.0" encoding="utf-8"?>
<calcChain xmlns="http://schemas.openxmlformats.org/spreadsheetml/2006/main">
  <c r="J28" i="9"/>
  <c r="D7" i="1"/>
  <c r="D8"/>
  <c r="D9"/>
  <c r="D10"/>
  <c r="D11"/>
  <c r="D12"/>
  <c r="D13"/>
  <c r="D14"/>
  <c r="D29"/>
  <c r="K6" i="3"/>
  <c r="H6"/>
  <c r="G6"/>
  <c r="F6"/>
  <c r="E6"/>
  <c r="B6"/>
  <c r="C6"/>
  <c r="B27" i="5"/>
  <c r="T29" i="4"/>
  <c r="Q29"/>
  <c r="N29"/>
  <c r="K29"/>
  <c r="H29"/>
  <c r="E29"/>
  <c r="B29"/>
  <c r="D28"/>
  <c r="V23"/>
  <c r="S23"/>
  <c r="P23"/>
  <c r="M23"/>
  <c r="J23"/>
  <c r="G23"/>
  <c r="D23"/>
  <c r="T22"/>
  <c r="Q22"/>
  <c r="N22"/>
  <c r="K22"/>
  <c r="H22"/>
  <c r="E22"/>
  <c r="B22"/>
  <c r="F29" i="1"/>
  <c r="F28"/>
  <c r="F27"/>
  <c r="F26"/>
  <c r="F25"/>
  <c r="F24"/>
  <c r="F23"/>
  <c r="F22"/>
  <c r="F21"/>
  <c r="F20"/>
  <c r="F19"/>
  <c r="F18"/>
  <c r="F17"/>
  <c r="F16"/>
  <c r="F15"/>
  <c r="F14"/>
  <c r="F13"/>
  <c r="F12"/>
  <c r="F11"/>
  <c r="F10"/>
  <c r="F9"/>
  <c r="F8"/>
  <c r="F7"/>
</calcChain>
</file>

<file path=xl/comments1.xml><?xml version="1.0" encoding="utf-8"?>
<comments xmlns="http://schemas.openxmlformats.org/spreadsheetml/2006/main">
  <authors>
    <author>Per</author>
  </authors>
  <commentList>
    <comment ref="B27" authorId="0">
      <text>
        <r>
          <rPr>
            <b/>
            <sz val="9"/>
            <color indexed="81"/>
            <rFont val="Tahoma"/>
            <family val="2"/>
          </rPr>
          <t>Per:</t>
        </r>
        <r>
          <rPr>
            <sz val="9"/>
            <color indexed="81"/>
            <rFont val="Tahoma"/>
            <family val="2"/>
          </rPr>
          <t xml:space="preserve">
(estimated) computed </t>
        </r>
      </text>
    </comment>
  </commentList>
</comments>
</file>

<file path=xl/sharedStrings.xml><?xml version="1.0" encoding="utf-8"?>
<sst xmlns="http://schemas.openxmlformats.org/spreadsheetml/2006/main" count="121" uniqueCount="82">
  <si>
    <t>1. Trends in the size of the adult population and workforce</t>
  </si>
  <si>
    <t>Unit: in Thousands</t>
  </si>
  <si>
    <t>YEAR</t>
  </si>
  <si>
    <t>Estimated adult population</t>
  </si>
  <si>
    <t>Estimated working age population</t>
  </si>
  <si>
    <t>Employment to Population Ratio</t>
  </si>
  <si>
    <t>(Total persons 15 years and over)</t>
  </si>
  <si>
    <t>(Total persons aged 15 to 64 years of age)</t>
  </si>
  <si>
    <t>(Number of persons that are employed as a percentage of the population aged 15 years and over)</t>
  </si>
  <si>
    <t>EMPLOYMENT</t>
  </si>
  <si>
    <t>r</t>
  </si>
  <si>
    <t>p</t>
  </si>
  <si>
    <t>e</t>
  </si>
  <si>
    <t>Economy's comments on these data</t>
  </si>
  <si>
    <t>1 Average of January, July, and October rounds because there is no data available for April round due to the 1990 Population Census</t>
  </si>
  <si>
    <t>2  Excludes data from Zambales for July round.</t>
  </si>
  <si>
    <t>3  Excludes data from Pampanga for October round.</t>
  </si>
  <si>
    <t>r Revised due to change in survey design</t>
  </si>
  <si>
    <t>e Estimated</t>
  </si>
  <si>
    <t>p Preliminary results</t>
  </si>
  <si>
    <t>2.a Number of persons employed by broad industry</t>
  </si>
  <si>
    <t>First digit classification</t>
  </si>
  <si>
    <t>Agriculture, Hunting, Fishing and Forestry</t>
  </si>
  <si>
    <t>Mining and Quarrying</t>
  </si>
  <si>
    <t>Manufacturing</t>
  </si>
  <si>
    <t>Electricity, Gas and Water Supply</t>
  </si>
  <si>
    <t>Construction</t>
  </si>
  <si>
    <t>Wholesale and Retail Trade, Repair of Motor Vehicles, Motorcycles and Personal and Household Goods</t>
  </si>
  <si>
    <t>Hotels and Restaurants</t>
  </si>
  <si>
    <t>Financing, Insurance, Real Estate and Business Services</t>
  </si>
  <si>
    <t xml:space="preserve">Public administration and defence </t>
  </si>
  <si>
    <t>Education</t>
  </si>
  <si>
    <t>Human health and social work activities</t>
  </si>
  <si>
    <t xml:space="preserve">Arts and Entertainment </t>
  </si>
  <si>
    <t>Community, Social and Personal Services</t>
  </si>
  <si>
    <t xml:space="preserve">Activities of households as employers; undifferentiated goods - and services producing activities of households for own use </t>
  </si>
  <si>
    <t>Activities of extra-territorial organizations and bodies</t>
  </si>
  <si>
    <t>Industry Not Elsewhere Classified</t>
  </si>
  <si>
    <t>2.b Number of persons employed by broad occupation</t>
  </si>
  <si>
    <t>Officials of Government and Special Interest-Organizations, Corporate Executives, Managers, Managing Proprietors and Supervisors</t>
  </si>
  <si>
    <t>Professional, Technical, and Related Workers</t>
  </si>
  <si>
    <t>Technicians and associate professionals</t>
  </si>
  <si>
    <t>Clerical and Related Workers</t>
  </si>
  <si>
    <t>Service Workers and Shop and Market Sales Workers</t>
  </si>
  <si>
    <t>Agricultural, Animal Husbandry, and Forestry Workers, Fishermen and Hunters</t>
  </si>
  <si>
    <t>Production and Related Workers, Transport Equipment Operators and Laborers, Trades</t>
  </si>
  <si>
    <t>Plant and machine operators and assemblers</t>
  </si>
  <si>
    <t>Elementary occupations (Laborers and Unskilled Workers)</t>
  </si>
  <si>
    <t>Occupations not elsewhere classified</t>
  </si>
  <si>
    <t>Special Occupations</t>
  </si>
  <si>
    <t>3. Educational attainment of the workforce</t>
  </si>
  <si>
    <t>Level of highest educational attainment</t>
  </si>
  <si>
    <t xml:space="preserve">  No Grade Completed</t>
  </si>
  <si>
    <t>Elementary Undergraduate</t>
  </si>
  <si>
    <t>Elementary Graduate</t>
  </si>
  <si>
    <t>High School Undergraduate</t>
  </si>
  <si>
    <t>High School Graduate</t>
  </si>
  <si>
    <t>College Undergraduate</t>
  </si>
  <si>
    <t>College Graduate and Higher</t>
  </si>
  <si>
    <t>Number of persons</t>
  </si>
  <si>
    <t>Number of employed persons</t>
  </si>
  <si>
    <t>Number of unemployed persons</t>
  </si>
  <si>
    <t>6. Trends in remuneration</t>
  </si>
  <si>
    <t>GDP per person employed</t>
  </si>
  <si>
    <t>Value added per worker</t>
  </si>
  <si>
    <t>(GDP in current (2013) US dollars divided by the total number of employed persons)</t>
  </si>
  <si>
    <t>(Real output (gross value added) divided by the total number of employed persons)</t>
  </si>
  <si>
    <t>(Value added per worker in current (2013) dollars)</t>
  </si>
  <si>
    <t>Results for 2012 are preliminary and are subject to change.</t>
  </si>
  <si>
    <t>Figures may not add up due to rounding.</t>
  </si>
  <si>
    <t>Transportation, Storage, and Communication</t>
  </si>
  <si>
    <t>Notes:</t>
  </si>
  <si>
    <t xml:space="preserve">                                          </t>
  </si>
  <si>
    <t>Labour productivity*</t>
  </si>
  <si>
    <t xml:space="preserve">* 1990-1997 values are constant at 1985 prices and 1998-2012 values are constant at 2000 prices  </t>
  </si>
  <si>
    <t>Source: National Statistics Office, Labor Force Survey</t>
  </si>
  <si>
    <t>Sources of basic data:  National Statistics Office, Labor Force Survey</t>
  </si>
  <si>
    <t xml:space="preserve">                                       National Statistical Coordination Board, National Accounts </t>
  </si>
  <si>
    <t>The 1990 figures were the average of January, July, and October rounds.</t>
  </si>
  <si>
    <t xml:space="preserve">Note: Data series starting 2005 is not strictly comparable with previous years’ data due to the adoption of the revised unemployment definition starting April 2005 round of the LFS. Per NSCB Resolution No.15 dated October 20, 2004, the new definition includes the availability criterion which previously, only those without jobs and looking for work was considered unemployed.  </t>
  </si>
  <si>
    <t xml:space="preserve">Data series starting 2005 is not strictly comparable with previous years’ data due to the adoption of the revised unemployment definition starting April 2005 round of the LFS. Per NSCB Resolution No.15 dated October 20, 2004, the new definition includes the availability criterion which previously, only those without jobs and looking for work was considered unemployed.  </t>
  </si>
  <si>
    <t>Period: 1990 - 2012</t>
  </si>
</sst>
</file>

<file path=xl/styles.xml><?xml version="1.0" encoding="utf-8"?>
<styleSheet xmlns="http://schemas.openxmlformats.org/spreadsheetml/2006/main">
  <numFmts count="3">
    <numFmt numFmtId="43" formatCode="_(* #,##0.00_);_(* \(#,##0.00\);_(* &quot;-&quot;??_);_(@_)"/>
    <numFmt numFmtId="164" formatCode="_(* #,##0.0_);_(* \(#,##0.0\);_(* &quot;-&quot;??_);_(@_)"/>
    <numFmt numFmtId="165" formatCode="_(* #,##0_);_(* \(#,##0\);_(* &quot;-&quot;??_);_(@_)"/>
  </numFmts>
  <fonts count="13">
    <font>
      <sz val="11"/>
      <color theme="1"/>
      <name val="Calibri"/>
      <family val="2"/>
      <scheme val="minor"/>
    </font>
    <font>
      <b/>
      <sz val="9"/>
      <color indexed="81"/>
      <name val="Tahoma"/>
      <family val="2"/>
    </font>
    <font>
      <sz val="9"/>
      <color indexed="81"/>
      <name val="Tahoma"/>
      <family val="2"/>
    </font>
    <font>
      <b/>
      <i/>
      <sz val="8"/>
      <name val="Arial"/>
      <family val="2"/>
    </font>
    <font>
      <b/>
      <i/>
      <sz val="7"/>
      <name val="Arial"/>
      <family val="2"/>
    </font>
    <font>
      <sz val="11"/>
      <color theme="1"/>
      <name val="Calibri"/>
      <family val="2"/>
      <scheme val="minor"/>
    </font>
    <font>
      <b/>
      <sz val="11"/>
      <color theme="1"/>
      <name val="Calibri"/>
      <family val="2"/>
      <scheme val="minor"/>
    </font>
    <font>
      <b/>
      <sz val="9"/>
      <color theme="1"/>
      <name val="Arial"/>
      <family val="2"/>
    </font>
    <font>
      <sz val="9"/>
      <color theme="1"/>
      <name val="Arial"/>
      <family val="2"/>
    </font>
    <font>
      <i/>
      <sz val="9"/>
      <color theme="1"/>
      <name val="Arial"/>
      <family val="2"/>
    </font>
    <font>
      <vertAlign val="superscript"/>
      <sz val="9"/>
      <color theme="1"/>
      <name val="Arial"/>
      <family val="2"/>
    </font>
    <font>
      <i/>
      <sz val="11"/>
      <color theme="1"/>
      <name val="Calibri"/>
      <family val="2"/>
      <scheme val="minor"/>
    </font>
    <font>
      <sz val="8"/>
      <color theme="1"/>
      <name val="Arial"/>
      <family val="2"/>
    </font>
  </fonts>
  <fills count="6">
    <fill>
      <patternFill patternType="none"/>
    </fill>
    <fill>
      <patternFill patternType="gray125"/>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9" tint="0.79998168889431442"/>
        <bgColor indexed="64"/>
      </patternFill>
    </fill>
  </fills>
  <borders count="24">
    <border>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2">
    <xf numFmtId="0" fontId="0" fillId="0" borderId="0"/>
    <xf numFmtId="43" fontId="5" fillId="0" borderId="0" applyFont="0" applyFill="0" applyBorder="0" applyAlignment="0" applyProtection="0"/>
  </cellStyleXfs>
  <cellXfs count="88">
    <xf numFmtId="0" fontId="0" fillId="0" borderId="0" xfId="0"/>
    <xf numFmtId="0" fontId="7" fillId="0" borderId="0" xfId="0" applyFont="1"/>
    <xf numFmtId="0" fontId="8" fillId="0" borderId="0" xfId="0" applyFont="1"/>
    <xf numFmtId="164" fontId="8" fillId="0" borderId="0" xfId="1" applyNumberFormat="1" applyFont="1"/>
    <xf numFmtId="0" fontId="7" fillId="2" borderId="1" xfId="0" applyFont="1" applyFill="1" applyBorder="1" applyAlignment="1">
      <alignment wrapText="1"/>
    </xf>
    <xf numFmtId="0" fontId="7" fillId="2" borderId="2" xfId="0" applyFont="1" applyFill="1" applyBorder="1" applyAlignment="1">
      <alignment wrapText="1"/>
    </xf>
    <xf numFmtId="0" fontId="9" fillId="2" borderId="3" xfId="0" applyFont="1" applyFill="1" applyBorder="1" applyAlignment="1">
      <alignment wrapText="1"/>
    </xf>
    <xf numFmtId="0" fontId="9" fillId="2" borderId="4" xfId="0" applyFont="1" applyFill="1" applyBorder="1" applyAlignment="1">
      <alignment wrapText="1"/>
    </xf>
    <xf numFmtId="3" fontId="8" fillId="0" borderId="5" xfId="0" applyNumberFormat="1" applyFont="1" applyBorder="1"/>
    <xf numFmtId="3" fontId="10" fillId="0" borderId="5" xfId="0" applyNumberFormat="1" applyFont="1" applyBorder="1" applyAlignment="1">
      <alignment horizontal="left"/>
    </xf>
    <xf numFmtId="164" fontId="8" fillId="0" borderId="5" xfId="1" applyNumberFormat="1" applyFont="1" applyBorder="1"/>
    <xf numFmtId="3" fontId="8" fillId="0" borderId="0" xfId="0" applyNumberFormat="1" applyFont="1"/>
    <xf numFmtId="3" fontId="10" fillId="0" borderId="5" xfId="0" applyNumberFormat="1" applyFont="1" applyBorder="1"/>
    <xf numFmtId="165" fontId="8" fillId="0" borderId="0" xfId="1" applyNumberFormat="1" applyFont="1"/>
    <xf numFmtId="0" fontId="8" fillId="2" borderId="6" xfId="0" applyFont="1" applyFill="1" applyBorder="1" applyAlignment="1">
      <alignment vertical="center" wrapText="1"/>
    </xf>
    <xf numFmtId="0" fontId="8" fillId="0" borderId="5" xfId="0" applyFont="1" applyBorder="1"/>
    <xf numFmtId="0" fontId="8" fillId="0" borderId="5" xfId="0" applyFont="1" applyBorder="1" applyAlignment="1">
      <alignment wrapText="1"/>
    </xf>
    <xf numFmtId="3" fontId="8" fillId="0" borderId="5" xfId="0" applyNumberFormat="1" applyFont="1" applyFill="1" applyBorder="1"/>
    <xf numFmtId="0" fontId="7" fillId="0" borderId="0" xfId="0" applyFont="1" applyAlignment="1"/>
    <xf numFmtId="0" fontId="8" fillId="0" borderId="0" xfId="0" applyFont="1" applyAlignment="1">
      <alignment wrapText="1"/>
    </xf>
    <xf numFmtId="0" fontId="9" fillId="0" borderId="0" xfId="0" applyFont="1" applyAlignment="1"/>
    <xf numFmtId="0" fontId="8" fillId="0" borderId="7" xfId="0" applyFont="1" applyFill="1" applyBorder="1" applyAlignment="1">
      <alignment wrapText="1"/>
    </xf>
    <xf numFmtId="0" fontId="8" fillId="0" borderId="0" xfId="0" applyFont="1" applyFill="1" applyAlignment="1">
      <alignment wrapText="1"/>
    </xf>
    <xf numFmtId="0" fontId="8" fillId="0" borderId="8" xfId="0" applyFont="1" applyBorder="1" applyAlignment="1">
      <alignment wrapText="1"/>
    </xf>
    <xf numFmtId="0" fontId="8" fillId="0" borderId="9" xfId="0" applyFont="1" applyBorder="1" applyAlignment="1">
      <alignment wrapText="1"/>
    </xf>
    <xf numFmtId="0" fontId="8" fillId="0" borderId="0" xfId="0" applyFont="1" applyAlignment="1"/>
    <xf numFmtId="0" fontId="6" fillId="0" borderId="0" xfId="0" applyFont="1" applyAlignment="1"/>
    <xf numFmtId="0" fontId="0" fillId="0" borderId="0" xfId="0" applyAlignment="1">
      <alignment wrapText="1"/>
    </xf>
    <xf numFmtId="3" fontId="0" fillId="0" borderId="10" xfId="0" applyNumberFormat="1" applyFill="1" applyBorder="1" applyAlignment="1">
      <alignment wrapText="1"/>
    </xf>
    <xf numFmtId="3" fontId="0" fillId="0" borderId="4" xfId="0" applyNumberFormat="1" applyFill="1" applyBorder="1" applyAlignment="1">
      <alignment wrapText="1"/>
    </xf>
    <xf numFmtId="0" fontId="0" fillId="0" borderId="4" xfId="0" applyFill="1" applyBorder="1" applyAlignment="1">
      <alignment wrapText="1"/>
    </xf>
    <xf numFmtId="43" fontId="5" fillId="0" borderId="0" xfId="1" applyFont="1" applyAlignment="1">
      <alignment wrapText="1"/>
    </xf>
    <xf numFmtId="0" fontId="0" fillId="3" borderId="11" xfId="0" applyFill="1" applyBorder="1" applyAlignment="1">
      <alignment wrapText="1"/>
    </xf>
    <xf numFmtId="0" fontId="0" fillId="0" borderId="12" xfId="0" applyBorder="1"/>
    <xf numFmtId="0" fontId="0" fillId="0" borderId="5" xfId="0" applyBorder="1" applyAlignment="1">
      <alignment wrapText="1"/>
    </xf>
    <xf numFmtId="0" fontId="0" fillId="0" borderId="9" xfId="0" applyBorder="1"/>
    <xf numFmtId="0" fontId="3" fillId="0" borderId="0" xfId="0" applyFont="1" applyBorder="1"/>
    <xf numFmtId="0" fontId="3" fillId="0" borderId="0" xfId="0" quotePrefix="1" applyFont="1" applyBorder="1"/>
    <xf numFmtId="37" fontId="3" fillId="0" borderId="0" xfId="0" quotePrefix="1" applyNumberFormat="1" applyFont="1" applyBorder="1" applyAlignment="1" applyProtection="1">
      <alignment horizontal="left"/>
    </xf>
    <xf numFmtId="37" fontId="3" fillId="0" borderId="0" xfId="0" applyNumberFormat="1" applyFont="1" applyBorder="1" applyAlignment="1" applyProtection="1">
      <alignment horizontal="left"/>
    </xf>
    <xf numFmtId="0" fontId="8" fillId="4" borderId="6" xfId="0" applyFont="1" applyFill="1" applyBorder="1" applyAlignment="1">
      <alignment vertical="center" wrapText="1"/>
    </xf>
    <xf numFmtId="0" fontId="8" fillId="0" borderId="6" xfId="0" applyFont="1" applyBorder="1" applyAlignment="1">
      <alignment wrapText="1"/>
    </xf>
    <xf numFmtId="0" fontId="4" fillId="0" borderId="0" xfId="0" applyFont="1" applyBorder="1"/>
    <xf numFmtId="0" fontId="7" fillId="0" borderId="5" xfId="0" applyFont="1" applyBorder="1" applyAlignment="1">
      <alignment horizontal="center"/>
    </xf>
    <xf numFmtId="0" fontId="7" fillId="2" borderId="2" xfId="0" applyFont="1" applyFill="1" applyBorder="1" applyAlignment="1">
      <alignment horizontal="center" vertical="center" wrapText="1"/>
    </xf>
    <xf numFmtId="164" fontId="7" fillId="2" borderId="2" xfId="1" applyNumberFormat="1" applyFont="1" applyFill="1" applyBorder="1" applyAlignment="1">
      <alignment horizontal="center" vertical="center" wrapText="1"/>
    </xf>
    <xf numFmtId="164" fontId="9" fillId="2" borderId="4" xfId="1"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wrapText="1"/>
    </xf>
    <xf numFmtId="165" fontId="8" fillId="0" borderId="5" xfId="1" applyNumberFormat="1" applyFont="1" applyBorder="1" applyAlignment="1">
      <alignment horizontal="right" wrapText="1"/>
    </xf>
    <xf numFmtId="0" fontId="8" fillId="0" borderId="5" xfId="0" applyFont="1" applyBorder="1" applyAlignment="1">
      <alignment horizontal="right" wrapText="1"/>
    </xf>
    <xf numFmtId="3" fontId="8" fillId="0" borderId="5" xfId="0" applyNumberFormat="1" applyFont="1" applyBorder="1" applyAlignment="1">
      <alignment wrapText="1"/>
    </xf>
    <xf numFmtId="0" fontId="7" fillId="5" borderId="5" xfId="0" applyFont="1" applyFill="1" applyBorder="1" applyAlignment="1">
      <alignment horizontal="center" vertical="center"/>
    </xf>
    <xf numFmtId="165" fontId="8" fillId="0" borderId="5" xfId="1" applyNumberFormat="1" applyFont="1" applyFill="1" applyBorder="1" applyAlignment="1">
      <alignment wrapText="1"/>
    </xf>
    <xf numFmtId="165" fontId="8" fillId="0" borderId="5" xfId="1" applyNumberFormat="1" applyFont="1" applyBorder="1" applyAlignment="1">
      <alignment wrapText="1"/>
    </xf>
    <xf numFmtId="0" fontId="8" fillId="5" borderId="5" xfId="0" applyFont="1" applyFill="1" applyBorder="1" applyAlignment="1">
      <alignment vertical="center" wrapText="1"/>
    </xf>
    <xf numFmtId="0" fontId="8" fillId="5" borderId="5" xfId="0" applyFont="1" applyFill="1" applyBorder="1" applyAlignment="1">
      <alignment horizontal="center" vertical="center" wrapText="1"/>
    </xf>
    <xf numFmtId="0" fontId="8" fillId="0" borderId="0" xfId="0" applyFont="1" applyBorder="1" applyAlignment="1">
      <alignment wrapText="1"/>
    </xf>
    <xf numFmtId="0" fontId="8" fillId="0" borderId="7" xfId="0" applyFont="1" applyBorder="1" applyAlignment="1">
      <alignment wrapText="1"/>
    </xf>
    <xf numFmtId="0" fontId="8" fillId="0" borderId="15" xfId="0" applyFont="1" applyBorder="1" applyAlignment="1">
      <alignment wrapText="1"/>
    </xf>
    <xf numFmtId="0" fontId="6" fillId="3" borderId="17"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11" fillId="3" borderId="18" xfId="0" applyFont="1" applyFill="1" applyBorder="1" applyAlignment="1">
      <alignment horizontal="center" vertical="center" wrapText="1"/>
    </xf>
    <xf numFmtId="0" fontId="11" fillId="3" borderId="19"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8" fillId="5" borderId="6" xfId="0" applyFont="1" applyFill="1" applyBorder="1" applyAlignment="1">
      <alignment wrapText="1"/>
    </xf>
    <xf numFmtId="0" fontId="7" fillId="4" borderId="5" xfId="0" applyFont="1" applyFill="1" applyBorder="1" applyAlignment="1">
      <alignment horizontal="center" vertical="center"/>
    </xf>
    <xf numFmtId="0" fontId="7" fillId="4" borderId="5" xfId="0" applyFont="1" applyFill="1" applyBorder="1" applyAlignment="1">
      <alignment horizontal="center" wrapText="1"/>
    </xf>
    <xf numFmtId="0" fontId="8" fillId="4" borderId="5" xfId="0" applyFont="1" applyFill="1" applyBorder="1" applyAlignment="1">
      <alignment vertical="center" wrapText="1"/>
    </xf>
    <xf numFmtId="0" fontId="3" fillId="0" borderId="0" xfId="0" applyFont="1" applyBorder="1" applyAlignment="1">
      <alignment vertical="center"/>
    </xf>
    <xf numFmtId="0" fontId="3" fillId="0" borderId="21" xfId="0" applyFont="1" applyBorder="1" applyAlignment="1">
      <alignment vertical="center" wrapText="1"/>
    </xf>
    <xf numFmtId="0" fontId="8" fillId="0" borderId="0" xfId="0" applyFont="1" applyAlignment="1">
      <alignment vertical="center" wrapText="1"/>
    </xf>
    <xf numFmtId="0" fontId="8" fillId="0" borderId="0" xfId="0" applyFont="1" applyBorder="1" applyAlignment="1">
      <alignment vertical="center" wrapText="1"/>
    </xf>
    <xf numFmtId="0" fontId="12" fillId="0" borderId="0" xfId="0" applyFont="1" applyAlignment="1">
      <alignment vertical="center" wrapText="1"/>
    </xf>
    <xf numFmtId="0" fontId="8" fillId="0" borderId="0" xfId="0" applyFont="1" applyFill="1" applyBorder="1" applyAlignment="1">
      <alignment wrapText="1"/>
    </xf>
    <xf numFmtId="0" fontId="7" fillId="2" borderId="20"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3" fillId="0" borderId="21" xfId="0" applyFont="1" applyBorder="1" applyAlignment="1">
      <alignment horizontal="left" vertical="center" wrapText="1"/>
    </xf>
    <xf numFmtId="0" fontId="3" fillId="0" borderId="0" xfId="0" applyFont="1" applyBorder="1" applyAlignment="1">
      <alignment horizontal="left" vertical="center" wrapText="1"/>
    </xf>
    <xf numFmtId="0" fontId="7" fillId="5" borderId="20" xfId="0" applyFont="1" applyFill="1" applyBorder="1" applyAlignment="1">
      <alignment horizontal="center" vertical="center" wrapText="1"/>
    </xf>
    <xf numFmtId="0" fontId="7" fillId="5" borderId="2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14" xfId="0" applyFont="1" applyFill="1" applyBorder="1" applyAlignment="1">
      <alignment horizontal="center" vertical="center" wrapText="1"/>
    </xf>
    <xf numFmtId="0" fontId="6" fillId="3" borderId="22" xfId="0" applyFont="1" applyFill="1" applyBorder="1" applyAlignment="1">
      <alignment horizontal="center" vertical="center" wrapText="1"/>
    </xf>
    <xf numFmtId="0" fontId="6" fillId="3" borderId="23" xfId="0" applyFont="1" applyFill="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L37"/>
  <sheetViews>
    <sheetView tabSelected="1" zoomScale="120" zoomScaleNormal="120" zoomScaleSheetLayoutView="130" workbookViewId="0">
      <selection activeCell="A2" sqref="A2:A3"/>
    </sheetView>
  </sheetViews>
  <sheetFormatPr defaultRowHeight="12"/>
  <cols>
    <col min="1" max="1" width="15.7109375" style="2" customWidth="1"/>
    <col min="2" max="2" width="30.85546875" style="2" customWidth="1"/>
    <col min="3" max="3" width="2.140625" style="2" customWidth="1"/>
    <col min="4" max="4" width="30.85546875" style="2" customWidth="1"/>
    <col min="5" max="5" width="2" style="2" customWidth="1"/>
    <col min="6" max="6" width="30.85546875" style="3" customWidth="1"/>
    <col min="7" max="7" width="2" style="2" customWidth="1"/>
    <col min="8" max="8" width="9.140625" style="2"/>
    <col min="9" max="9" width="13.42578125" style="2" hidden="1" customWidth="1"/>
    <col min="10" max="10" width="16.140625" style="2" bestFit="1" customWidth="1"/>
    <col min="11" max="16384" width="9.140625" style="2"/>
  </cols>
  <sheetData>
    <row r="1" spans="1:12">
      <c r="A1" s="1" t="s">
        <v>0</v>
      </c>
    </row>
    <row r="2" spans="1:12">
      <c r="A2" s="2" t="s">
        <v>81</v>
      </c>
    </row>
    <row r="3" spans="1:12">
      <c r="A3" s="2" t="s">
        <v>1</v>
      </c>
    </row>
    <row r="5" spans="1:12" ht="31.5" customHeight="1">
      <c r="A5" s="77" t="s">
        <v>2</v>
      </c>
      <c r="B5" s="44" t="s">
        <v>3</v>
      </c>
      <c r="C5" s="4"/>
      <c r="D5" s="44" t="s">
        <v>4</v>
      </c>
      <c r="E5" s="5"/>
      <c r="F5" s="45" t="s">
        <v>5</v>
      </c>
      <c r="G5" s="5"/>
    </row>
    <row r="6" spans="1:12" ht="40.5" customHeight="1">
      <c r="A6" s="78"/>
      <c r="B6" s="48" t="s">
        <v>6</v>
      </c>
      <c r="C6" s="6"/>
      <c r="D6" s="47" t="s">
        <v>7</v>
      </c>
      <c r="E6" s="7"/>
      <c r="F6" s="46" t="s">
        <v>8</v>
      </c>
      <c r="G6" s="7"/>
      <c r="I6" s="2" t="s">
        <v>9</v>
      </c>
    </row>
    <row r="7" spans="1:12" ht="13.5">
      <c r="A7" s="43">
        <v>1990</v>
      </c>
      <c r="B7" s="8">
        <v>37636</v>
      </c>
      <c r="C7" s="9">
        <v>1</v>
      </c>
      <c r="D7" s="8">
        <f>B7-AVERAGE((2440+10),(2563+11),(2577+4))</f>
        <v>35101</v>
      </c>
      <c r="E7" s="17"/>
      <c r="F7" s="10">
        <f>I7/B7*100</f>
        <v>59.017961526198327</v>
      </c>
      <c r="G7" s="8"/>
      <c r="I7" s="11">
        <v>22212</v>
      </c>
      <c r="J7" s="11"/>
    </row>
    <row r="8" spans="1:12" ht="13.5">
      <c r="A8" s="43">
        <v>1991</v>
      </c>
      <c r="B8" s="8">
        <v>38599</v>
      </c>
      <c r="C8" s="9">
        <v>2</v>
      </c>
      <c r="D8" s="8">
        <f>38599-2650-7</f>
        <v>35942</v>
      </c>
      <c r="E8" s="17"/>
      <c r="F8" s="10">
        <f t="shared" ref="F8:F29" si="0">I8/B8*100</f>
        <v>59.364232233995693</v>
      </c>
      <c r="G8" s="8"/>
      <c r="I8" s="11">
        <v>22914</v>
      </c>
      <c r="J8" s="11"/>
    </row>
    <row r="9" spans="1:12">
      <c r="A9" s="43">
        <v>1992</v>
      </c>
      <c r="B9" s="8">
        <v>39831</v>
      </c>
      <c r="C9" s="8"/>
      <c r="D9" s="8">
        <f>39831-2649-5</f>
        <v>37177</v>
      </c>
      <c r="E9" s="17"/>
      <c r="F9" s="10">
        <f t="shared" si="0"/>
        <v>59.491350957796698</v>
      </c>
      <c r="G9" s="8"/>
      <c r="I9" s="11">
        <v>23696</v>
      </c>
      <c r="J9" s="11"/>
    </row>
    <row r="10" spans="1:12">
      <c r="A10" s="43">
        <v>1993</v>
      </c>
      <c r="B10" s="8">
        <v>41004</v>
      </c>
      <c r="C10" s="8"/>
      <c r="D10" s="8">
        <f>41004-2711-5</f>
        <v>38288</v>
      </c>
      <c r="E10" s="17"/>
      <c r="F10" s="10">
        <f t="shared" si="0"/>
        <v>59.462491464247393</v>
      </c>
      <c r="G10" s="8"/>
      <c r="I10" s="11">
        <v>24382</v>
      </c>
      <c r="J10" s="11"/>
    </row>
    <row r="11" spans="1:12">
      <c r="A11" s="43">
        <v>1994</v>
      </c>
      <c r="B11" s="8">
        <v>42213</v>
      </c>
      <c r="C11" s="8"/>
      <c r="D11" s="8">
        <f>42213-2936-4</f>
        <v>39273</v>
      </c>
      <c r="E11" s="17"/>
      <c r="F11" s="10">
        <f t="shared" si="0"/>
        <v>59.299267998010095</v>
      </c>
      <c r="G11" s="8"/>
      <c r="I11" s="11">
        <v>25032</v>
      </c>
      <c r="J11" s="11"/>
    </row>
    <row r="12" spans="1:12" ht="13.5">
      <c r="A12" s="43">
        <v>1995</v>
      </c>
      <c r="B12" s="8">
        <v>43156</v>
      </c>
      <c r="C12" s="9">
        <v>3</v>
      </c>
      <c r="D12" s="8">
        <f>43156-3129-4</f>
        <v>40023</v>
      </c>
      <c r="E12" s="17"/>
      <c r="F12" s="10">
        <f t="shared" si="0"/>
        <v>59.498099916581701</v>
      </c>
      <c r="G12" s="8"/>
      <c r="I12" s="11">
        <v>25677</v>
      </c>
      <c r="J12" s="11"/>
    </row>
    <row r="13" spans="1:12">
      <c r="A13" s="43">
        <v>1996</v>
      </c>
      <c r="B13" s="8">
        <v>44599</v>
      </c>
      <c r="C13" s="8"/>
      <c r="D13" s="8">
        <f>44599-3073-4</f>
        <v>41522</v>
      </c>
      <c r="E13" s="17"/>
      <c r="F13" s="10">
        <f t="shared" si="0"/>
        <v>60.956523688871947</v>
      </c>
      <c r="G13" s="8"/>
      <c r="I13" s="11">
        <v>27186</v>
      </c>
      <c r="J13" s="11"/>
    </row>
    <row r="14" spans="1:12" ht="13.5">
      <c r="A14" s="43">
        <v>1997</v>
      </c>
      <c r="B14" s="8">
        <v>44657.68475</v>
      </c>
      <c r="C14" s="12" t="s">
        <v>10</v>
      </c>
      <c r="D14" s="8">
        <f>44658-3182-4</f>
        <v>41472</v>
      </c>
      <c r="E14" s="12" t="s">
        <v>12</v>
      </c>
      <c r="F14" s="10">
        <f t="shared" si="0"/>
        <v>59.03799121605828</v>
      </c>
      <c r="G14" s="8"/>
      <c r="I14" s="11">
        <v>26365</v>
      </c>
      <c r="J14" s="11"/>
      <c r="K14" s="11"/>
      <c r="L14" s="11"/>
    </row>
    <row r="15" spans="1:12" ht="13.5">
      <c r="A15" s="43">
        <v>1998</v>
      </c>
      <c r="B15" s="8">
        <v>45964.454250000003</v>
      </c>
      <c r="C15" s="12" t="s">
        <v>10</v>
      </c>
      <c r="D15" s="8">
        <v>41770</v>
      </c>
      <c r="E15" s="8"/>
      <c r="F15" s="10">
        <f t="shared" si="0"/>
        <v>57.938249098214847</v>
      </c>
      <c r="G15" s="8"/>
      <c r="H15" s="11"/>
      <c r="I15" s="11">
        <v>26631</v>
      </c>
      <c r="J15" s="11"/>
    </row>
    <row r="16" spans="1:12" ht="13.5">
      <c r="A16" s="43">
        <v>1999</v>
      </c>
      <c r="B16" s="8">
        <v>47270</v>
      </c>
      <c r="C16" s="12" t="s">
        <v>10</v>
      </c>
      <c r="D16" s="8">
        <v>42893</v>
      </c>
      <c r="E16" s="8"/>
      <c r="F16" s="10">
        <f t="shared" si="0"/>
        <v>58.68838586841548</v>
      </c>
      <c r="G16" s="8"/>
      <c r="H16" s="11"/>
      <c r="I16" s="11">
        <v>27742</v>
      </c>
      <c r="J16" s="11"/>
    </row>
    <row r="17" spans="1:11" ht="13.5">
      <c r="A17" s="43">
        <v>2000</v>
      </c>
      <c r="B17" s="8">
        <v>48586.962</v>
      </c>
      <c r="C17" s="12" t="s">
        <v>10</v>
      </c>
      <c r="D17" s="8">
        <v>44080</v>
      </c>
      <c r="E17" s="8"/>
      <c r="F17" s="10">
        <f t="shared" si="0"/>
        <v>56.500754255843368</v>
      </c>
      <c r="G17" s="8"/>
      <c r="H17" s="11"/>
      <c r="I17" s="11">
        <v>27452</v>
      </c>
      <c r="J17" s="11"/>
    </row>
    <row r="18" spans="1:11">
      <c r="A18" s="43">
        <v>2001</v>
      </c>
      <c r="B18" s="8">
        <v>48929</v>
      </c>
      <c r="C18" s="8"/>
      <c r="D18" s="8">
        <v>45180</v>
      </c>
      <c r="E18" s="8"/>
      <c r="F18" s="10">
        <f t="shared" si="0"/>
        <v>59.588383167446715</v>
      </c>
      <c r="G18" s="8"/>
      <c r="H18" s="11"/>
      <c r="I18" s="11">
        <v>29156</v>
      </c>
      <c r="J18" s="11"/>
    </row>
    <row r="19" spans="1:11">
      <c r="A19" s="43">
        <v>2002</v>
      </c>
      <c r="B19" s="8">
        <v>50344</v>
      </c>
      <c r="C19" s="8"/>
      <c r="D19" s="8">
        <v>46346</v>
      </c>
      <c r="E19" s="8"/>
      <c r="F19" s="10">
        <f t="shared" si="0"/>
        <v>59.713173367233431</v>
      </c>
      <c r="G19" s="8"/>
      <c r="H19" s="11"/>
      <c r="I19" s="11">
        <v>30062</v>
      </c>
      <c r="J19" s="11"/>
    </row>
    <row r="20" spans="1:11">
      <c r="A20" s="43">
        <v>2003</v>
      </c>
      <c r="B20" s="8">
        <v>51793</v>
      </c>
      <c r="C20" s="8"/>
      <c r="D20" s="8">
        <v>47976</v>
      </c>
      <c r="E20" s="8"/>
      <c r="F20" s="10">
        <f t="shared" si="0"/>
        <v>59.148919738188553</v>
      </c>
      <c r="G20" s="8"/>
      <c r="H20" s="11"/>
      <c r="I20" s="11">
        <v>30635</v>
      </c>
      <c r="J20" s="11"/>
    </row>
    <row r="21" spans="1:11">
      <c r="A21" s="43">
        <v>2004</v>
      </c>
      <c r="B21" s="8">
        <v>53144</v>
      </c>
      <c r="C21" s="8"/>
      <c r="D21" s="8">
        <v>49582.5</v>
      </c>
      <c r="E21" s="8"/>
      <c r="F21" s="10">
        <f t="shared" si="0"/>
        <v>59.486019117868437</v>
      </c>
      <c r="G21" s="8"/>
      <c r="H21" s="11"/>
      <c r="I21" s="11">
        <v>31613.25</v>
      </c>
      <c r="J21" s="11"/>
    </row>
    <row r="22" spans="1:11" ht="13.5">
      <c r="A22" s="43">
        <v>2005</v>
      </c>
      <c r="B22" s="8">
        <v>54388</v>
      </c>
      <c r="C22" s="8"/>
      <c r="D22" s="8">
        <v>50689</v>
      </c>
      <c r="E22" s="12"/>
      <c r="F22" s="10">
        <f t="shared" si="0"/>
        <v>59.412002647642858</v>
      </c>
      <c r="G22" s="12"/>
      <c r="H22" s="11"/>
      <c r="I22" s="11">
        <v>32313</v>
      </c>
      <c r="J22" s="11"/>
    </row>
    <row r="23" spans="1:11">
      <c r="A23" s="43">
        <v>2006</v>
      </c>
      <c r="B23" s="8">
        <v>55230</v>
      </c>
      <c r="C23" s="8"/>
      <c r="D23" s="8">
        <v>51643.25</v>
      </c>
      <c r="E23" s="8"/>
      <c r="F23" s="10">
        <f t="shared" si="0"/>
        <v>59.090168386746335</v>
      </c>
      <c r="G23" s="8"/>
      <c r="H23" s="11"/>
      <c r="I23" s="11">
        <v>32635.5</v>
      </c>
      <c r="J23" s="11"/>
    </row>
    <row r="24" spans="1:11">
      <c r="A24" s="43">
        <v>2007</v>
      </c>
      <c r="B24" s="8">
        <v>56564.5</v>
      </c>
      <c r="C24" s="8"/>
      <c r="D24" s="8">
        <v>52868.5</v>
      </c>
      <c r="E24" s="8"/>
      <c r="F24" s="10">
        <f t="shared" si="0"/>
        <v>59.330056837769277</v>
      </c>
      <c r="G24" s="8"/>
      <c r="H24" s="11"/>
      <c r="I24" s="11">
        <v>33559.75</v>
      </c>
      <c r="J24" s="11"/>
    </row>
    <row r="25" spans="1:11">
      <c r="A25" s="43">
        <v>2008</v>
      </c>
      <c r="B25" s="8">
        <v>57847.75</v>
      </c>
      <c r="C25" s="8"/>
      <c r="D25" s="8">
        <v>54037</v>
      </c>
      <c r="E25" s="8"/>
      <c r="F25" s="10">
        <f t="shared" si="0"/>
        <v>58.927961761693417</v>
      </c>
      <c r="G25" s="8"/>
      <c r="H25" s="11"/>
      <c r="I25" s="11">
        <v>34088.5</v>
      </c>
      <c r="J25" s="11"/>
    </row>
    <row r="26" spans="1:11">
      <c r="A26" s="43">
        <v>2009</v>
      </c>
      <c r="B26" s="8">
        <v>59237.25</v>
      </c>
      <c r="C26" s="8"/>
      <c r="D26" s="8">
        <v>55311.25</v>
      </c>
      <c r="E26" s="8"/>
      <c r="F26" s="10">
        <f t="shared" si="0"/>
        <v>59.187420077738253</v>
      </c>
      <c r="G26" s="8"/>
      <c r="H26" s="11"/>
      <c r="I26" s="11">
        <v>35061</v>
      </c>
      <c r="J26" s="11"/>
    </row>
    <row r="27" spans="1:11">
      <c r="A27" s="43">
        <v>2010</v>
      </c>
      <c r="B27" s="8">
        <v>60716.5</v>
      </c>
      <c r="C27" s="8"/>
      <c r="D27" s="8">
        <v>56674</v>
      </c>
      <c r="E27" s="8"/>
      <c r="F27" s="10">
        <f t="shared" si="0"/>
        <v>59.349600191051856</v>
      </c>
      <c r="G27" s="8"/>
      <c r="H27" s="11"/>
      <c r="I27" s="11">
        <v>36035</v>
      </c>
      <c r="J27" s="11"/>
    </row>
    <row r="28" spans="1:11">
      <c r="A28" s="43">
        <v>2011</v>
      </c>
      <c r="B28" s="8">
        <v>61881.5</v>
      </c>
      <c r="C28" s="8"/>
      <c r="D28" s="8">
        <v>57759</v>
      </c>
      <c r="E28" s="8"/>
      <c r="F28" s="10">
        <f t="shared" si="0"/>
        <v>60.101969086075805</v>
      </c>
      <c r="G28" s="8"/>
      <c r="H28" s="11"/>
      <c r="I28" s="11">
        <v>37192</v>
      </c>
      <c r="J28" s="11"/>
    </row>
    <row r="29" spans="1:11" ht="13.5">
      <c r="A29" s="43">
        <v>2012</v>
      </c>
      <c r="B29" s="8">
        <v>62973</v>
      </c>
      <c r="C29" s="12" t="s">
        <v>11</v>
      </c>
      <c r="D29" s="8">
        <f>B29-B29*0.067</f>
        <v>58753.809000000001</v>
      </c>
      <c r="E29" s="12" t="s">
        <v>12</v>
      </c>
      <c r="F29" s="10">
        <f t="shared" si="0"/>
        <v>59.708128880631385</v>
      </c>
      <c r="G29" s="12" t="s">
        <v>11</v>
      </c>
      <c r="I29" s="11">
        <v>37600</v>
      </c>
      <c r="J29" s="11"/>
      <c r="K29" s="13"/>
    </row>
    <row r="30" spans="1:11" ht="37.5" customHeight="1">
      <c r="A30" s="14" t="s">
        <v>13</v>
      </c>
      <c r="B30" s="15"/>
      <c r="C30" s="15"/>
      <c r="D30" s="16"/>
      <c r="E30" s="16"/>
      <c r="F30" s="10"/>
      <c r="G30" s="16"/>
    </row>
    <row r="31" spans="1:11">
      <c r="A31" s="37" t="s">
        <v>14</v>
      </c>
    </row>
    <row r="32" spans="1:11">
      <c r="A32" s="38" t="s">
        <v>15</v>
      </c>
    </row>
    <row r="33" spans="1:1">
      <c r="A33" s="39" t="s">
        <v>16</v>
      </c>
    </row>
    <row r="34" spans="1:1">
      <c r="A34" s="36" t="s">
        <v>17</v>
      </c>
    </row>
    <row r="35" spans="1:1">
      <c r="A35" s="36" t="s">
        <v>18</v>
      </c>
    </row>
    <row r="36" spans="1:1">
      <c r="A36" s="36" t="s">
        <v>19</v>
      </c>
    </row>
    <row r="37" spans="1:1">
      <c r="A37" s="71" t="s">
        <v>75</v>
      </c>
    </row>
  </sheetData>
  <mergeCells count="1">
    <mergeCell ref="A5:A6"/>
  </mergeCells>
  <printOptions horizontalCentered="1"/>
  <pageMargins left="0.7" right="0.7" top="0.75" bottom="0.75" header="0.3" footer="0.3"/>
  <pageSetup paperSize="9" scale="90" orientation="landscape" r:id="rId1"/>
</worksheet>
</file>

<file path=xl/worksheets/sheet2.xml><?xml version="1.0" encoding="utf-8"?>
<worksheet xmlns="http://schemas.openxmlformats.org/spreadsheetml/2006/main" xmlns:r="http://schemas.openxmlformats.org/officeDocument/2006/relationships">
  <dimension ref="A1:S31"/>
  <sheetViews>
    <sheetView zoomScale="120" zoomScaleNormal="120" zoomScaleSheetLayoutView="85" workbookViewId="0">
      <selection activeCell="C14" sqref="C14"/>
    </sheetView>
  </sheetViews>
  <sheetFormatPr defaultRowHeight="12"/>
  <cols>
    <col min="1" max="1" width="15.7109375" style="19" customWidth="1"/>
    <col min="2" max="18" width="15.140625" style="19" customWidth="1"/>
    <col min="19" max="16384" width="9.140625" style="19"/>
  </cols>
  <sheetData>
    <row r="1" spans="1:18">
      <c r="A1" s="18" t="s">
        <v>20</v>
      </c>
      <c r="B1" s="18"/>
      <c r="C1" s="18"/>
      <c r="D1" s="18"/>
    </row>
    <row r="2" spans="1:18">
      <c r="A2" s="25" t="s">
        <v>81</v>
      </c>
      <c r="B2" s="18"/>
      <c r="C2" s="18"/>
      <c r="D2" s="18"/>
    </row>
    <row r="3" spans="1:18">
      <c r="A3" s="2" t="s">
        <v>1</v>
      </c>
      <c r="B3" s="20"/>
      <c r="C3" s="20"/>
      <c r="D3" s="20"/>
      <c r="E3" s="76"/>
      <c r="H3" s="22"/>
    </row>
    <row r="4" spans="1:18">
      <c r="A4" s="1"/>
      <c r="B4" s="20"/>
      <c r="C4" s="20"/>
      <c r="D4" s="20"/>
      <c r="E4" s="21"/>
      <c r="H4" s="22"/>
    </row>
    <row r="5" spans="1:18" ht="126.75" customHeight="1">
      <c r="A5" s="50" t="s">
        <v>21</v>
      </c>
      <c r="B5" s="50" t="s">
        <v>22</v>
      </c>
      <c r="C5" s="50" t="s">
        <v>23</v>
      </c>
      <c r="D5" s="50" t="s">
        <v>24</v>
      </c>
      <c r="E5" s="50" t="s">
        <v>25</v>
      </c>
      <c r="F5" s="68" t="s">
        <v>26</v>
      </c>
      <c r="G5" s="50" t="s">
        <v>27</v>
      </c>
      <c r="H5" s="50" t="s">
        <v>70</v>
      </c>
      <c r="I5" s="50" t="s">
        <v>28</v>
      </c>
      <c r="J5" s="50" t="s">
        <v>29</v>
      </c>
      <c r="K5" s="50" t="s">
        <v>30</v>
      </c>
      <c r="L5" s="50" t="s">
        <v>31</v>
      </c>
      <c r="M5" s="50" t="s">
        <v>32</v>
      </c>
      <c r="N5" s="50" t="s">
        <v>33</v>
      </c>
      <c r="O5" s="50" t="s">
        <v>34</v>
      </c>
      <c r="P5" s="50" t="s">
        <v>35</v>
      </c>
      <c r="Q5" s="50" t="s">
        <v>36</v>
      </c>
      <c r="R5" s="50" t="s">
        <v>37</v>
      </c>
    </row>
    <row r="6" spans="1:18">
      <c r="A6" s="69">
        <v>1990</v>
      </c>
      <c r="B6" s="51">
        <v>9981</v>
      </c>
      <c r="C6" s="51">
        <v>129.33333333333334</v>
      </c>
      <c r="D6" s="51">
        <v>2235.6666666666665</v>
      </c>
      <c r="E6" s="51">
        <v>88.666666666666671</v>
      </c>
      <c r="F6" s="51">
        <v>967.66666666666663</v>
      </c>
      <c r="G6" s="51">
        <v>3155.6666666666665</v>
      </c>
      <c r="H6" s="51">
        <v>1096</v>
      </c>
      <c r="I6" s="51"/>
      <c r="J6" s="51">
        <v>435</v>
      </c>
      <c r="K6" s="51"/>
      <c r="L6" s="51"/>
      <c r="M6" s="51"/>
      <c r="N6" s="51"/>
      <c r="O6" s="51">
        <v>4107.333333333333</v>
      </c>
      <c r="P6" s="51"/>
      <c r="Q6" s="51"/>
      <c r="R6" s="51">
        <v>15</v>
      </c>
    </row>
    <row r="7" spans="1:18">
      <c r="A7" s="69">
        <v>1991</v>
      </c>
      <c r="B7" s="51">
        <v>10290</v>
      </c>
      <c r="C7" s="51">
        <v>140</v>
      </c>
      <c r="D7" s="51">
        <v>2374</v>
      </c>
      <c r="E7" s="51">
        <v>99</v>
      </c>
      <c r="F7" s="51">
        <v>1018</v>
      </c>
      <c r="G7" s="51">
        <v>3218</v>
      </c>
      <c r="H7" s="51">
        <v>1142</v>
      </c>
      <c r="I7" s="51"/>
      <c r="J7" s="51">
        <v>464</v>
      </c>
      <c r="K7" s="51"/>
      <c r="L7" s="51"/>
      <c r="M7" s="51"/>
      <c r="N7" s="51"/>
      <c r="O7" s="51">
        <v>4158</v>
      </c>
      <c r="P7" s="51"/>
      <c r="Q7" s="51"/>
      <c r="R7" s="51">
        <v>10</v>
      </c>
    </row>
    <row r="8" spans="1:18">
      <c r="A8" s="69">
        <v>1992</v>
      </c>
      <c r="B8" s="51">
        <v>10726</v>
      </c>
      <c r="C8" s="51">
        <v>147</v>
      </c>
      <c r="D8" s="51">
        <v>2523</v>
      </c>
      <c r="E8" s="51">
        <v>91</v>
      </c>
      <c r="F8" s="51">
        <v>1062</v>
      </c>
      <c r="G8" s="51">
        <v>3276</v>
      </c>
      <c r="H8" s="51">
        <v>1204</v>
      </c>
      <c r="I8" s="51"/>
      <c r="J8" s="51">
        <v>444</v>
      </c>
      <c r="K8" s="51"/>
      <c r="L8" s="51"/>
      <c r="M8" s="51"/>
      <c r="N8" s="51"/>
      <c r="O8" s="51">
        <v>4203</v>
      </c>
      <c r="P8" s="51"/>
      <c r="Q8" s="51"/>
      <c r="R8" s="51">
        <v>19</v>
      </c>
    </row>
    <row r="9" spans="1:18">
      <c r="A9" s="69">
        <v>1993</v>
      </c>
      <c r="B9" s="51">
        <v>11139</v>
      </c>
      <c r="C9" s="51">
        <v>135</v>
      </c>
      <c r="D9" s="51">
        <v>2457</v>
      </c>
      <c r="E9" s="51">
        <v>102</v>
      </c>
      <c r="F9" s="51">
        <v>1110</v>
      </c>
      <c r="G9" s="51">
        <v>3389</v>
      </c>
      <c r="H9" s="51">
        <v>1291</v>
      </c>
      <c r="I9" s="51"/>
      <c r="J9" s="51">
        <v>503</v>
      </c>
      <c r="K9" s="51"/>
      <c r="L9" s="51"/>
      <c r="M9" s="51"/>
      <c r="N9" s="51"/>
      <c r="O9" s="51">
        <v>4244</v>
      </c>
      <c r="P9" s="51"/>
      <c r="Q9" s="51"/>
      <c r="R9" s="51">
        <v>13</v>
      </c>
    </row>
    <row r="10" spans="1:18">
      <c r="A10" s="69">
        <v>1994</v>
      </c>
      <c r="B10" s="51">
        <v>11286</v>
      </c>
      <c r="C10" s="51">
        <v>111</v>
      </c>
      <c r="D10" s="51">
        <v>2539</v>
      </c>
      <c r="E10" s="51">
        <v>112</v>
      </c>
      <c r="F10" s="51">
        <v>1187</v>
      </c>
      <c r="G10" s="51">
        <v>3520</v>
      </c>
      <c r="H10" s="51">
        <v>1392</v>
      </c>
      <c r="I10" s="51"/>
      <c r="J10" s="51">
        <v>490</v>
      </c>
      <c r="K10" s="51"/>
      <c r="L10" s="51"/>
      <c r="M10" s="51"/>
      <c r="N10" s="51"/>
      <c r="O10" s="51">
        <v>4386</v>
      </c>
      <c r="P10" s="51"/>
      <c r="Q10" s="51"/>
      <c r="R10" s="51">
        <v>10</v>
      </c>
    </row>
    <row r="11" spans="1:18">
      <c r="A11" s="69">
        <v>1995</v>
      </c>
      <c r="B11" s="51">
        <v>11147</v>
      </c>
      <c r="C11" s="51">
        <v>107</v>
      </c>
      <c r="D11" s="51">
        <v>2617</v>
      </c>
      <c r="E11" s="51">
        <v>114</v>
      </c>
      <c r="F11" s="51">
        <v>1302</v>
      </c>
      <c r="G11" s="51">
        <v>3767</v>
      </c>
      <c r="H11" s="51">
        <v>1477</v>
      </c>
      <c r="I11" s="51"/>
      <c r="J11" s="51">
        <v>535</v>
      </c>
      <c r="K11" s="51"/>
      <c r="L11" s="51"/>
      <c r="M11" s="51"/>
      <c r="N11" s="51"/>
      <c r="O11" s="51">
        <v>4600</v>
      </c>
      <c r="P11" s="51"/>
      <c r="Q11" s="51"/>
      <c r="R11" s="51">
        <v>12</v>
      </c>
    </row>
    <row r="12" spans="1:18">
      <c r="A12" s="69">
        <v>1996</v>
      </c>
      <c r="B12" s="51">
        <v>11645</v>
      </c>
      <c r="C12" s="51">
        <v>113</v>
      </c>
      <c r="D12" s="51">
        <v>2696</v>
      </c>
      <c r="E12" s="51">
        <v>118</v>
      </c>
      <c r="F12" s="51">
        <v>1504</v>
      </c>
      <c r="G12" s="51">
        <v>4013</v>
      </c>
      <c r="H12" s="51">
        <v>1630</v>
      </c>
      <c r="I12" s="51"/>
      <c r="J12" s="51">
        <v>614</v>
      </c>
      <c r="K12" s="51"/>
      <c r="L12" s="51"/>
      <c r="M12" s="51"/>
      <c r="N12" s="51"/>
      <c r="O12" s="51">
        <v>4850</v>
      </c>
      <c r="P12" s="51"/>
      <c r="Q12" s="51"/>
      <c r="R12" s="51">
        <v>4</v>
      </c>
    </row>
    <row r="13" spans="1:18">
      <c r="A13" s="69">
        <v>1997</v>
      </c>
      <c r="B13" s="51">
        <v>11314</v>
      </c>
      <c r="C13" s="51">
        <v>130</v>
      </c>
      <c r="D13" s="51">
        <v>2732</v>
      </c>
      <c r="E13" s="51">
        <v>132</v>
      </c>
      <c r="F13" s="51">
        <v>1637</v>
      </c>
      <c r="G13" s="51">
        <v>4138</v>
      </c>
      <c r="H13" s="51">
        <v>1742</v>
      </c>
      <c r="I13" s="51"/>
      <c r="J13" s="51">
        <v>688</v>
      </c>
      <c r="K13" s="51"/>
      <c r="L13" s="51"/>
      <c r="M13" s="51"/>
      <c r="N13" s="51"/>
      <c r="O13" s="51">
        <v>5196</v>
      </c>
      <c r="P13" s="51"/>
      <c r="Q13" s="51"/>
      <c r="R13" s="51">
        <v>6</v>
      </c>
    </row>
    <row r="14" spans="1:18">
      <c r="A14" s="69">
        <v>1998</v>
      </c>
      <c r="B14" s="51">
        <v>10090.75</v>
      </c>
      <c r="C14" s="51">
        <v>114</v>
      </c>
      <c r="D14" s="51">
        <v>2715.25</v>
      </c>
      <c r="E14" s="51">
        <v>137.75</v>
      </c>
      <c r="F14" s="51">
        <v>1574.75</v>
      </c>
      <c r="G14" s="51">
        <v>4156</v>
      </c>
      <c r="H14" s="51">
        <v>1813.25</v>
      </c>
      <c r="I14" s="51"/>
      <c r="J14" s="51">
        <v>671</v>
      </c>
      <c r="K14" s="51"/>
      <c r="L14" s="51"/>
      <c r="M14" s="51"/>
      <c r="N14" s="51"/>
      <c r="O14" s="51">
        <v>5352.5</v>
      </c>
      <c r="P14" s="51"/>
      <c r="Q14" s="51"/>
      <c r="R14" s="51">
        <v>5.75</v>
      </c>
    </row>
    <row r="15" spans="1:18">
      <c r="A15" s="69">
        <v>1999</v>
      </c>
      <c r="B15" s="51">
        <v>10774.25</v>
      </c>
      <c r="C15" s="51">
        <v>97.25</v>
      </c>
      <c r="D15" s="51">
        <v>2759</v>
      </c>
      <c r="E15" s="51">
        <v>139.5</v>
      </c>
      <c r="F15" s="51">
        <v>1519</v>
      </c>
      <c r="G15" s="51">
        <v>4353</v>
      </c>
      <c r="H15" s="51">
        <v>1907.25</v>
      </c>
      <c r="I15" s="51"/>
      <c r="J15" s="51">
        <v>713.25</v>
      </c>
      <c r="K15" s="51"/>
      <c r="L15" s="51"/>
      <c r="M15" s="51"/>
      <c r="N15" s="51"/>
      <c r="O15" s="51">
        <v>5472</v>
      </c>
      <c r="P15" s="51"/>
      <c r="Q15" s="51"/>
      <c r="R15" s="51">
        <v>7.25</v>
      </c>
    </row>
    <row r="16" spans="1:18">
      <c r="A16" s="69">
        <v>2000</v>
      </c>
      <c r="B16" s="51">
        <v>10180.75</v>
      </c>
      <c r="C16" s="51">
        <v>107.5</v>
      </c>
      <c r="D16" s="51">
        <v>2744.75</v>
      </c>
      <c r="E16" s="51">
        <v>122.5</v>
      </c>
      <c r="F16" s="51">
        <v>1479.25</v>
      </c>
      <c r="G16" s="51">
        <v>4483.75</v>
      </c>
      <c r="H16" s="51">
        <v>1986.5</v>
      </c>
      <c r="I16" s="51"/>
      <c r="J16" s="51">
        <v>711</v>
      </c>
      <c r="K16" s="51"/>
      <c r="L16" s="51"/>
      <c r="M16" s="51"/>
      <c r="N16" s="51"/>
      <c r="O16" s="51">
        <v>5630</v>
      </c>
      <c r="P16" s="51"/>
      <c r="Q16" s="51"/>
      <c r="R16" s="51">
        <v>5.75</v>
      </c>
    </row>
    <row r="17" spans="1:19">
      <c r="A17" s="69">
        <v>2001</v>
      </c>
      <c r="B17" s="51">
        <v>10850</v>
      </c>
      <c r="C17" s="51">
        <v>103.25</v>
      </c>
      <c r="D17" s="51">
        <v>2905.75</v>
      </c>
      <c r="E17" s="51">
        <v>118.5</v>
      </c>
      <c r="F17" s="51">
        <v>1585.25</v>
      </c>
      <c r="G17" s="51">
        <v>5254.5</v>
      </c>
      <c r="H17" s="51">
        <v>2118</v>
      </c>
      <c r="I17" s="51">
        <v>668.25</v>
      </c>
      <c r="J17" s="51">
        <v>807.75</v>
      </c>
      <c r="K17" s="51">
        <v>1381.75</v>
      </c>
      <c r="L17" s="51">
        <v>920.25</v>
      </c>
      <c r="M17" s="51">
        <v>314.25</v>
      </c>
      <c r="N17" s="51"/>
      <c r="O17" s="51">
        <v>906.25</v>
      </c>
      <c r="P17" s="51">
        <v>1217.5</v>
      </c>
      <c r="Q17" s="51">
        <v>4</v>
      </c>
      <c r="R17" s="51"/>
    </row>
    <row r="18" spans="1:19">
      <c r="A18" s="69">
        <v>2002</v>
      </c>
      <c r="B18" s="51">
        <v>11121.5</v>
      </c>
      <c r="C18" s="51">
        <v>113.25</v>
      </c>
      <c r="D18" s="51">
        <v>2869.25</v>
      </c>
      <c r="E18" s="51">
        <v>116.5</v>
      </c>
      <c r="F18" s="51">
        <v>1595.75</v>
      </c>
      <c r="G18" s="51">
        <v>5612.5</v>
      </c>
      <c r="H18" s="51">
        <v>2161.75</v>
      </c>
      <c r="I18" s="51">
        <v>693.25</v>
      </c>
      <c r="J18" s="51">
        <v>855.25</v>
      </c>
      <c r="K18" s="51">
        <v>1442.25</v>
      </c>
      <c r="L18" s="51">
        <v>935</v>
      </c>
      <c r="M18" s="51">
        <v>348.25</v>
      </c>
      <c r="N18" s="51"/>
      <c r="O18" s="51">
        <v>881</v>
      </c>
      <c r="P18" s="51">
        <v>1313.25</v>
      </c>
      <c r="Q18" s="51">
        <v>3</v>
      </c>
      <c r="R18" s="51"/>
    </row>
    <row r="19" spans="1:19">
      <c r="A19" s="69">
        <v>2003</v>
      </c>
      <c r="B19" s="51">
        <v>11219.25</v>
      </c>
      <c r="C19" s="51">
        <v>104.25</v>
      </c>
      <c r="D19" s="51">
        <v>2940.75</v>
      </c>
      <c r="E19" s="51">
        <v>112</v>
      </c>
      <c r="F19" s="51">
        <v>1683</v>
      </c>
      <c r="G19" s="51">
        <v>5601.25</v>
      </c>
      <c r="H19" s="51">
        <v>2310.25</v>
      </c>
      <c r="I19" s="51">
        <v>750.25</v>
      </c>
      <c r="J19" s="51">
        <v>941.75</v>
      </c>
      <c r="K19" s="51">
        <v>1414.5</v>
      </c>
      <c r="L19" s="51">
        <v>925.75</v>
      </c>
      <c r="M19" s="51">
        <v>370.75</v>
      </c>
      <c r="N19" s="51"/>
      <c r="O19" s="51">
        <v>861.25</v>
      </c>
      <c r="P19" s="51">
        <v>1398.5</v>
      </c>
      <c r="Q19" s="51">
        <v>2.25</v>
      </c>
      <c r="R19" s="51"/>
    </row>
    <row r="20" spans="1:19">
      <c r="A20" s="69">
        <v>2004</v>
      </c>
      <c r="B20" s="51">
        <v>11380.5</v>
      </c>
      <c r="C20" s="51">
        <v>117.75</v>
      </c>
      <c r="D20" s="51">
        <v>3060.75</v>
      </c>
      <c r="E20" s="51">
        <v>119.5</v>
      </c>
      <c r="F20" s="51">
        <v>1700.25</v>
      </c>
      <c r="G20" s="51">
        <v>5871.5</v>
      </c>
      <c r="H20" s="51">
        <v>2426.5</v>
      </c>
      <c r="I20" s="51">
        <v>806</v>
      </c>
      <c r="J20" s="51">
        <v>1017.75</v>
      </c>
      <c r="K20" s="51">
        <v>1491.25</v>
      </c>
      <c r="L20" s="51">
        <v>938.25</v>
      </c>
      <c r="M20" s="51">
        <v>360.5</v>
      </c>
      <c r="N20" s="51"/>
      <c r="O20" s="51">
        <v>834.5</v>
      </c>
      <c r="P20" s="51">
        <v>1486.75</v>
      </c>
      <c r="Q20" s="51">
        <v>1.5</v>
      </c>
      <c r="R20" s="51"/>
    </row>
    <row r="21" spans="1:19">
      <c r="A21" s="69">
        <v>2005</v>
      </c>
      <c r="B21" s="51">
        <v>11628.25</v>
      </c>
      <c r="C21" s="51">
        <v>122.75</v>
      </c>
      <c r="D21" s="51">
        <v>3076.75</v>
      </c>
      <c r="E21" s="51">
        <v>116.5</v>
      </c>
      <c r="F21" s="51">
        <v>1707.75</v>
      </c>
      <c r="G21" s="51">
        <v>6146.75</v>
      </c>
      <c r="H21" s="51">
        <v>2451.25</v>
      </c>
      <c r="I21" s="51">
        <v>860.75</v>
      </c>
      <c r="J21" s="51">
        <v>1075</v>
      </c>
      <c r="K21" s="51">
        <v>1481</v>
      </c>
      <c r="L21" s="51">
        <v>977.5</v>
      </c>
      <c r="M21" s="51">
        <v>375</v>
      </c>
      <c r="N21" s="51"/>
      <c r="O21" s="51">
        <v>775.25</v>
      </c>
      <c r="P21" s="51">
        <v>1516.5</v>
      </c>
      <c r="Q21" s="51">
        <v>1.25</v>
      </c>
      <c r="R21" s="51"/>
    </row>
    <row r="22" spans="1:19">
      <c r="A22" s="69">
        <v>2006</v>
      </c>
      <c r="B22" s="51">
        <v>11681.5</v>
      </c>
      <c r="C22" s="51">
        <v>139</v>
      </c>
      <c r="D22" s="51">
        <v>3053.25</v>
      </c>
      <c r="E22" s="51">
        <v>128.25</v>
      </c>
      <c r="F22" s="51">
        <v>1676.75</v>
      </c>
      <c r="G22" s="51">
        <v>6201.75</v>
      </c>
      <c r="H22" s="51">
        <v>2482.5</v>
      </c>
      <c r="I22" s="51">
        <v>886.5</v>
      </c>
      <c r="J22" s="51">
        <v>1127</v>
      </c>
      <c r="K22" s="51">
        <v>1485.25</v>
      </c>
      <c r="L22" s="51">
        <v>999.25</v>
      </c>
      <c r="M22" s="51">
        <v>359.25</v>
      </c>
      <c r="N22" s="51"/>
      <c r="O22" s="51">
        <v>801.25</v>
      </c>
      <c r="P22" s="51">
        <v>1612.25</v>
      </c>
      <c r="Q22" s="51">
        <v>1.75</v>
      </c>
      <c r="R22" s="51"/>
    </row>
    <row r="23" spans="1:19">
      <c r="A23" s="69">
        <v>2007</v>
      </c>
      <c r="B23" s="51">
        <v>11785.5</v>
      </c>
      <c r="C23" s="51">
        <v>148.75</v>
      </c>
      <c r="D23" s="51">
        <v>3059.25</v>
      </c>
      <c r="E23" s="51">
        <v>135</v>
      </c>
      <c r="F23" s="51">
        <v>1778</v>
      </c>
      <c r="G23" s="51">
        <v>6353.5</v>
      </c>
      <c r="H23" s="51">
        <v>2598.5</v>
      </c>
      <c r="I23" s="51">
        <v>907.25</v>
      </c>
      <c r="J23" s="51">
        <v>1244</v>
      </c>
      <c r="K23" s="51">
        <v>1551</v>
      </c>
      <c r="L23" s="51">
        <v>1035</v>
      </c>
      <c r="M23" s="51">
        <v>373.25</v>
      </c>
      <c r="N23" s="51"/>
      <c r="O23" s="51">
        <v>849</v>
      </c>
      <c r="P23" s="51">
        <v>1740</v>
      </c>
      <c r="Q23" s="51">
        <v>2.25</v>
      </c>
      <c r="R23" s="51"/>
    </row>
    <row r="24" spans="1:19">
      <c r="A24" s="69">
        <v>2008</v>
      </c>
      <c r="B24" s="51">
        <v>12029.75</v>
      </c>
      <c r="C24" s="51">
        <v>158.25</v>
      </c>
      <c r="D24" s="51">
        <v>2925.75</v>
      </c>
      <c r="E24" s="51">
        <v>129.5</v>
      </c>
      <c r="F24" s="51">
        <v>1833.75</v>
      </c>
      <c r="G24" s="51">
        <v>6445.5</v>
      </c>
      <c r="H24" s="51">
        <v>2590.25</v>
      </c>
      <c r="I24" s="51">
        <v>953.25</v>
      </c>
      <c r="J24" s="51">
        <v>1320.75</v>
      </c>
      <c r="K24" s="51">
        <v>1676</v>
      </c>
      <c r="L24" s="51">
        <v>1070.75</v>
      </c>
      <c r="M24" s="51">
        <v>391.5</v>
      </c>
      <c r="N24" s="51"/>
      <c r="O24" s="51">
        <v>833</v>
      </c>
      <c r="P24" s="51">
        <v>1728.75</v>
      </c>
      <c r="Q24" s="51">
        <v>1</v>
      </c>
      <c r="R24" s="51"/>
    </row>
    <row r="25" spans="1:19">
      <c r="A25" s="69">
        <v>2009</v>
      </c>
      <c r="B25" s="51">
        <v>12042.75</v>
      </c>
      <c r="C25" s="51">
        <v>166</v>
      </c>
      <c r="D25" s="51">
        <v>2893.5</v>
      </c>
      <c r="E25" s="51">
        <v>142.25</v>
      </c>
      <c r="F25" s="51">
        <v>1891</v>
      </c>
      <c r="G25" s="51">
        <v>6735.5</v>
      </c>
      <c r="H25" s="51">
        <v>2679.25</v>
      </c>
      <c r="I25" s="51">
        <v>1010</v>
      </c>
      <c r="J25" s="51">
        <v>1433.5</v>
      </c>
      <c r="K25" s="51">
        <v>1749</v>
      </c>
      <c r="L25" s="51">
        <v>1137.5</v>
      </c>
      <c r="M25" s="51">
        <v>420.75</v>
      </c>
      <c r="N25" s="51"/>
      <c r="O25" s="51">
        <v>877</v>
      </c>
      <c r="P25" s="51">
        <v>1880.25</v>
      </c>
      <c r="Q25" s="51">
        <v>2</v>
      </c>
      <c r="R25" s="51"/>
    </row>
    <row r="26" spans="1:19">
      <c r="A26" s="69">
        <v>2010</v>
      </c>
      <c r="B26" s="51">
        <v>11956</v>
      </c>
      <c r="C26" s="51">
        <v>199</v>
      </c>
      <c r="D26" s="51">
        <v>3033</v>
      </c>
      <c r="E26" s="51">
        <v>150</v>
      </c>
      <c r="F26" s="51">
        <v>2017</v>
      </c>
      <c r="G26" s="51">
        <v>7034</v>
      </c>
      <c r="H26" s="51">
        <v>2723</v>
      </c>
      <c r="I26" s="51">
        <v>1063</v>
      </c>
      <c r="J26" s="51">
        <v>1546</v>
      </c>
      <c r="K26" s="51">
        <v>1847</v>
      </c>
      <c r="L26" s="51">
        <v>1176</v>
      </c>
      <c r="M26" s="51">
        <v>451</v>
      </c>
      <c r="N26" s="51"/>
      <c r="O26" s="51">
        <v>914</v>
      </c>
      <c r="P26" s="51">
        <v>1926</v>
      </c>
      <c r="Q26" s="51">
        <v>2</v>
      </c>
      <c r="R26" s="51"/>
    </row>
    <row r="27" spans="1:19">
      <c r="A27" s="69">
        <v>2011</v>
      </c>
      <c r="B27" s="51">
        <v>12268</v>
      </c>
      <c r="C27" s="51">
        <v>211</v>
      </c>
      <c r="D27" s="51">
        <v>3080</v>
      </c>
      <c r="E27" s="51">
        <v>148</v>
      </c>
      <c r="F27" s="51">
        <v>2091</v>
      </c>
      <c r="G27" s="51">
        <v>7399</v>
      </c>
      <c r="H27" s="51">
        <v>2775</v>
      </c>
      <c r="I27" s="51">
        <v>1119</v>
      </c>
      <c r="J27" s="51">
        <v>1691</v>
      </c>
      <c r="K27" s="51">
        <v>1873</v>
      </c>
      <c r="L27" s="51">
        <v>1199</v>
      </c>
      <c r="M27" s="51">
        <v>452</v>
      </c>
      <c r="N27" s="51"/>
      <c r="O27" s="51">
        <v>934</v>
      </c>
      <c r="P27" s="51">
        <v>1950</v>
      </c>
      <c r="Q27" s="51">
        <v>2</v>
      </c>
      <c r="R27" s="51"/>
    </row>
    <row r="28" spans="1:19">
      <c r="A28" s="69">
        <v>2012</v>
      </c>
      <c r="B28" s="51">
        <v>12093</v>
      </c>
      <c r="C28" s="51">
        <v>251</v>
      </c>
      <c r="D28" s="51">
        <v>3117</v>
      </c>
      <c r="E28" s="51">
        <v>151</v>
      </c>
      <c r="F28" s="51">
        <v>2229</v>
      </c>
      <c r="G28" s="51">
        <v>6896</v>
      </c>
      <c r="H28" s="51">
        <v>2952</v>
      </c>
      <c r="I28" s="51">
        <v>1532</v>
      </c>
      <c r="J28" s="51">
        <f>611+189+927</f>
        <v>1727</v>
      </c>
      <c r="K28" s="51">
        <v>1955</v>
      </c>
      <c r="L28" s="51">
        <v>1204</v>
      </c>
      <c r="M28" s="51">
        <v>440</v>
      </c>
      <c r="N28" s="51">
        <v>331</v>
      </c>
      <c r="O28" s="51">
        <v>2155</v>
      </c>
      <c r="P28" s="51">
        <v>567</v>
      </c>
      <c r="Q28" s="51">
        <v>3</v>
      </c>
      <c r="R28" s="51"/>
    </row>
    <row r="29" spans="1:19" ht="64.5" customHeight="1">
      <c r="A29" s="70" t="s">
        <v>13</v>
      </c>
      <c r="B29" s="16"/>
      <c r="C29" s="16"/>
      <c r="D29" s="16"/>
      <c r="E29" s="16"/>
      <c r="F29" s="16"/>
      <c r="G29" s="16"/>
      <c r="H29" s="16"/>
      <c r="I29" s="16"/>
      <c r="J29" s="16"/>
      <c r="K29" s="16"/>
      <c r="L29" s="16"/>
      <c r="M29" s="16"/>
      <c r="N29" s="16"/>
      <c r="O29" s="16"/>
      <c r="P29" s="16"/>
      <c r="Q29" s="16"/>
      <c r="R29" s="16"/>
    </row>
    <row r="30" spans="1:19" ht="38.25" customHeight="1">
      <c r="A30" s="79" t="s">
        <v>79</v>
      </c>
      <c r="B30" s="79"/>
      <c r="C30" s="79"/>
      <c r="D30" s="79"/>
      <c r="E30" s="79"/>
      <c r="F30" s="79"/>
      <c r="G30" s="79"/>
      <c r="H30" s="79"/>
      <c r="I30" s="79"/>
      <c r="J30" s="79"/>
      <c r="K30" s="79"/>
      <c r="L30" s="79"/>
      <c r="M30" s="79"/>
      <c r="N30" s="79"/>
      <c r="O30" s="79"/>
      <c r="P30" s="79"/>
      <c r="Q30" s="79"/>
      <c r="R30" s="79"/>
      <c r="S30" s="72"/>
    </row>
    <row r="31" spans="1:19">
      <c r="A31" s="36" t="s">
        <v>75</v>
      </c>
    </row>
  </sheetData>
  <mergeCells count="2">
    <mergeCell ref="A30:J30"/>
    <mergeCell ref="K30:R30"/>
  </mergeCells>
  <printOptions horizontalCentered="1"/>
  <pageMargins left="0.25" right="0.25" top="0.75" bottom="0.75" header="0.3" footer="0.3"/>
  <pageSetup paperSize="9" scale="50" orientation="landscape" verticalDpi="300" r:id="rId1"/>
</worksheet>
</file>

<file path=xl/worksheets/sheet3.xml><?xml version="1.0" encoding="utf-8"?>
<worksheet xmlns="http://schemas.openxmlformats.org/spreadsheetml/2006/main" xmlns:r="http://schemas.openxmlformats.org/officeDocument/2006/relationships">
  <dimension ref="A1:M31"/>
  <sheetViews>
    <sheetView zoomScale="120" zoomScaleNormal="120" zoomScaleSheetLayoutView="130" workbookViewId="0">
      <selection activeCell="A2" sqref="A2:A3"/>
    </sheetView>
  </sheetViews>
  <sheetFormatPr defaultRowHeight="12"/>
  <cols>
    <col min="1" max="1" width="15.7109375" style="19" customWidth="1"/>
    <col min="2" max="7" width="17.5703125" style="19" customWidth="1"/>
    <col min="8" max="12" width="18.85546875" style="19" customWidth="1"/>
    <col min="13" max="42" width="15.7109375" style="19" customWidth="1"/>
    <col min="43" max="16384" width="9.140625" style="19"/>
  </cols>
  <sheetData>
    <row r="1" spans="1:12">
      <c r="A1" s="18" t="s">
        <v>38</v>
      </c>
      <c r="H1" s="18"/>
    </row>
    <row r="2" spans="1:12">
      <c r="A2" s="25" t="s">
        <v>81</v>
      </c>
      <c r="H2" s="18"/>
    </row>
    <row r="3" spans="1:12">
      <c r="A3" s="2" t="s">
        <v>1</v>
      </c>
    </row>
    <row r="4" spans="1:12">
      <c r="A4" s="1"/>
    </row>
    <row r="5" spans="1:12" ht="122.25" customHeight="1">
      <c r="A5" s="49" t="s">
        <v>21</v>
      </c>
      <c r="B5" s="49" t="s">
        <v>39</v>
      </c>
      <c r="C5" s="49" t="s">
        <v>40</v>
      </c>
      <c r="D5" s="49" t="s">
        <v>41</v>
      </c>
      <c r="E5" s="49" t="s">
        <v>42</v>
      </c>
      <c r="F5" s="49" t="s">
        <v>43</v>
      </c>
      <c r="G5" s="49" t="s">
        <v>44</v>
      </c>
      <c r="H5" s="49" t="s">
        <v>45</v>
      </c>
      <c r="I5" s="49" t="s">
        <v>46</v>
      </c>
      <c r="J5" s="49" t="s">
        <v>47</v>
      </c>
      <c r="K5" s="49" t="s">
        <v>48</v>
      </c>
      <c r="L5" s="49" t="s">
        <v>49</v>
      </c>
    </row>
    <row r="6" spans="1:12">
      <c r="A6" s="50">
        <v>1990</v>
      </c>
      <c r="B6" s="52">
        <f>AVERAGE(216,234,264)</f>
        <v>238</v>
      </c>
      <c r="C6" s="51">
        <f>AVERAGE(1340,1406,1401)</f>
        <v>1382.3333333333333</v>
      </c>
      <c r="D6" s="52"/>
      <c r="E6" s="51">
        <f>AVERAGE(975,956,987)</f>
        <v>972.66666666666663</v>
      </c>
      <c r="F6" s="51">
        <f>AVERAGE((3027+1957),(3014+1983),(3025+2084))</f>
        <v>5030</v>
      </c>
      <c r="G6" s="51">
        <f>AVERAGE(9608,9909,10037)</f>
        <v>9851.3333333333339</v>
      </c>
      <c r="H6" s="51">
        <f>AVERAGE(4744,4656,4634)</f>
        <v>4678</v>
      </c>
      <c r="I6" s="52"/>
      <c r="J6" s="52"/>
      <c r="K6" s="51">
        <f>AVERAGE(33,44,99)</f>
        <v>58.666666666666664</v>
      </c>
      <c r="L6" s="52"/>
    </row>
    <row r="7" spans="1:12">
      <c r="A7" s="50">
        <v>1991</v>
      </c>
      <c r="B7" s="53">
        <v>282</v>
      </c>
      <c r="C7" s="53">
        <v>1357</v>
      </c>
      <c r="D7" s="52"/>
      <c r="E7" s="53">
        <v>968</v>
      </c>
      <c r="F7" s="53">
        <v>5214</v>
      </c>
      <c r="G7" s="53">
        <v>10161</v>
      </c>
      <c r="H7" s="53">
        <v>4901</v>
      </c>
      <c r="I7" s="52"/>
      <c r="J7" s="52"/>
      <c r="K7" s="16">
        <v>31</v>
      </c>
      <c r="L7" s="52"/>
    </row>
    <row r="8" spans="1:12">
      <c r="A8" s="50">
        <v>1992</v>
      </c>
      <c r="B8" s="53">
        <v>280</v>
      </c>
      <c r="C8" s="53">
        <v>1354</v>
      </c>
      <c r="D8" s="52"/>
      <c r="E8" s="53">
        <v>977</v>
      </c>
      <c r="F8" s="53">
        <v>5340</v>
      </c>
      <c r="G8" s="53">
        <v>10603</v>
      </c>
      <c r="H8" s="53">
        <v>5111</v>
      </c>
      <c r="I8" s="52"/>
      <c r="J8" s="52"/>
      <c r="K8" s="16">
        <v>33</v>
      </c>
      <c r="L8" s="52"/>
    </row>
    <row r="9" spans="1:12">
      <c r="A9" s="50">
        <v>1993</v>
      </c>
      <c r="B9" s="53">
        <v>319</v>
      </c>
      <c r="C9" s="53">
        <v>1396</v>
      </c>
      <c r="D9" s="52"/>
      <c r="E9" s="53">
        <v>1036</v>
      </c>
      <c r="F9" s="53">
        <v>5383</v>
      </c>
      <c r="G9" s="53">
        <v>11041</v>
      </c>
      <c r="H9" s="53">
        <v>5174</v>
      </c>
      <c r="I9" s="52"/>
      <c r="J9" s="52"/>
      <c r="K9" s="16">
        <v>32</v>
      </c>
      <c r="L9" s="52"/>
    </row>
    <row r="10" spans="1:12">
      <c r="A10" s="50">
        <v>1994</v>
      </c>
      <c r="B10" s="53">
        <v>353</v>
      </c>
      <c r="C10" s="53">
        <v>1382</v>
      </c>
      <c r="D10" s="52"/>
      <c r="E10" s="53">
        <v>1057</v>
      </c>
      <c r="F10" s="53">
        <v>5634</v>
      </c>
      <c r="G10" s="53">
        <v>11176</v>
      </c>
      <c r="H10" s="53">
        <v>5400</v>
      </c>
      <c r="I10" s="52"/>
      <c r="J10" s="52"/>
      <c r="K10" s="16">
        <v>30</v>
      </c>
      <c r="L10" s="52"/>
    </row>
    <row r="11" spans="1:12">
      <c r="A11" s="50">
        <v>1995</v>
      </c>
      <c r="B11" s="53">
        <v>408</v>
      </c>
      <c r="C11" s="53">
        <v>1430</v>
      </c>
      <c r="D11" s="52"/>
      <c r="E11" s="53">
        <v>1130</v>
      </c>
      <c r="F11" s="53">
        <v>5924</v>
      </c>
      <c r="G11" s="53">
        <v>11026</v>
      </c>
      <c r="H11" s="53">
        <v>5730</v>
      </c>
      <c r="I11" s="52"/>
      <c r="J11" s="52"/>
      <c r="K11" s="16">
        <v>26</v>
      </c>
      <c r="L11" s="52"/>
    </row>
    <row r="12" spans="1:12">
      <c r="A12" s="50">
        <v>1996</v>
      </c>
      <c r="B12" s="53">
        <v>432</v>
      </c>
      <c r="C12" s="53">
        <v>1567</v>
      </c>
      <c r="D12" s="52"/>
      <c r="E12" s="53">
        <v>1194</v>
      </c>
      <c r="F12" s="53">
        <v>6312</v>
      </c>
      <c r="G12" s="53">
        <v>11539</v>
      </c>
      <c r="H12" s="53">
        <v>6117</v>
      </c>
      <c r="I12" s="52"/>
      <c r="J12" s="52"/>
      <c r="K12" s="16">
        <v>27</v>
      </c>
      <c r="L12" s="52"/>
    </row>
    <row r="13" spans="1:12">
      <c r="A13" s="50">
        <v>1997</v>
      </c>
      <c r="B13" s="53">
        <v>503</v>
      </c>
      <c r="C13" s="53">
        <v>1585</v>
      </c>
      <c r="D13" s="52"/>
      <c r="E13" s="53">
        <v>1212</v>
      </c>
      <c r="F13" s="53">
        <v>6437</v>
      </c>
      <c r="G13" s="53">
        <v>10304</v>
      </c>
      <c r="H13" s="53">
        <v>6289</v>
      </c>
      <c r="I13" s="52"/>
      <c r="J13" s="52"/>
      <c r="K13" s="16">
        <v>34</v>
      </c>
      <c r="L13" s="52"/>
    </row>
    <row r="14" spans="1:12">
      <c r="A14" s="50">
        <v>1998</v>
      </c>
      <c r="B14" s="53">
        <v>555</v>
      </c>
      <c r="C14" s="53">
        <v>1597</v>
      </c>
      <c r="D14" s="52"/>
      <c r="E14" s="53">
        <v>1222.5</v>
      </c>
      <c r="F14" s="53">
        <v>6823.5</v>
      </c>
      <c r="G14" s="53">
        <v>9977.75</v>
      </c>
      <c r="H14" s="53">
        <v>6415.75</v>
      </c>
      <c r="I14" s="52"/>
      <c r="J14" s="52"/>
      <c r="K14" s="53">
        <v>40</v>
      </c>
      <c r="L14" s="52"/>
    </row>
    <row r="15" spans="1:12">
      <c r="A15" s="50">
        <v>1999</v>
      </c>
      <c r="B15" s="53">
        <v>598.75</v>
      </c>
      <c r="C15" s="53">
        <v>1665.5</v>
      </c>
      <c r="D15" s="52"/>
      <c r="E15" s="53">
        <v>1260</v>
      </c>
      <c r="F15" s="53">
        <v>7071.25</v>
      </c>
      <c r="G15" s="53">
        <v>10672.25</v>
      </c>
      <c r="H15" s="53">
        <v>6440.25</v>
      </c>
      <c r="I15" s="52"/>
      <c r="J15" s="52"/>
      <c r="K15" s="53">
        <v>34</v>
      </c>
      <c r="L15" s="52"/>
    </row>
    <row r="16" spans="1:12">
      <c r="A16" s="50">
        <v>2000</v>
      </c>
      <c r="B16" s="53">
        <v>612.5</v>
      </c>
      <c r="C16" s="53">
        <v>1664.25</v>
      </c>
      <c r="D16" s="52"/>
      <c r="E16" s="53">
        <v>1307</v>
      </c>
      <c r="F16" s="53">
        <v>7197.25</v>
      </c>
      <c r="G16" s="53">
        <v>10072</v>
      </c>
      <c r="H16" s="53">
        <v>6560</v>
      </c>
      <c r="I16" s="52"/>
      <c r="J16" s="52"/>
      <c r="K16" s="53">
        <v>38.25</v>
      </c>
      <c r="L16" s="52"/>
    </row>
    <row r="17" spans="1:13">
      <c r="A17" s="50">
        <v>2001</v>
      </c>
      <c r="B17" s="53">
        <v>2920.5</v>
      </c>
      <c r="C17" s="53">
        <v>1323</v>
      </c>
      <c r="D17" s="53">
        <v>748</v>
      </c>
      <c r="E17" s="53">
        <v>1317</v>
      </c>
      <c r="F17" s="53">
        <v>2581.5</v>
      </c>
      <c r="G17" s="53">
        <v>6352.75</v>
      </c>
      <c r="H17" s="53">
        <v>3074.75</v>
      </c>
      <c r="I17" s="53">
        <v>2283</v>
      </c>
      <c r="J17" s="53">
        <v>8420.25</v>
      </c>
      <c r="K17" s="52"/>
      <c r="L17" s="53">
        <v>134.5</v>
      </c>
    </row>
    <row r="18" spans="1:13">
      <c r="A18" s="50">
        <v>2002</v>
      </c>
      <c r="B18" s="53">
        <v>3216.75</v>
      </c>
      <c r="C18" s="53">
        <v>1385</v>
      </c>
      <c r="D18" s="53">
        <v>818.5</v>
      </c>
      <c r="E18" s="53">
        <v>1332</v>
      </c>
      <c r="F18" s="53">
        <v>2658</v>
      </c>
      <c r="G18" s="53">
        <v>6240.25</v>
      </c>
      <c r="H18" s="53">
        <v>2992.5</v>
      </c>
      <c r="I18" s="53">
        <v>2197</v>
      </c>
      <c r="J18" s="53">
        <v>9097.25</v>
      </c>
      <c r="K18" s="52"/>
      <c r="L18" s="53">
        <v>124</v>
      </c>
    </row>
    <row r="19" spans="1:13">
      <c r="A19" s="50">
        <v>2003</v>
      </c>
      <c r="B19" s="53">
        <v>3397.75</v>
      </c>
      <c r="C19" s="53">
        <v>1348.5</v>
      </c>
      <c r="D19" s="53">
        <v>882.25</v>
      </c>
      <c r="E19" s="53">
        <v>1356</v>
      </c>
      <c r="F19" s="53">
        <v>2715.25</v>
      </c>
      <c r="G19" s="53">
        <v>6219.5</v>
      </c>
      <c r="H19" s="53">
        <v>2932</v>
      </c>
      <c r="I19" s="53">
        <v>2348</v>
      </c>
      <c r="J19" s="53">
        <v>9303</v>
      </c>
      <c r="K19" s="52"/>
      <c r="L19" s="53">
        <v>132.5</v>
      </c>
    </row>
    <row r="20" spans="1:13">
      <c r="A20" s="50">
        <v>2004</v>
      </c>
      <c r="B20" s="53">
        <v>3774.75</v>
      </c>
      <c r="C20" s="53">
        <v>1352.75</v>
      </c>
      <c r="D20" s="53">
        <v>883</v>
      </c>
      <c r="E20" s="53">
        <v>1352</v>
      </c>
      <c r="F20" s="53">
        <v>2887.5</v>
      </c>
      <c r="G20" s="53">
        <v>5920.5</v>
      </c>
      <c r="H20" s="53">
        <v>2866.25</v>
      </c>
      <c r="I20" s="53">
        <v>2428.75</v>
      </c>
      <c r="J20" s="53">
        <v>10004.5</v>
      </c>
      <c r="K20" s="52"/>
      <c r="L20" s="53">
        <v>142.75</v>
      </c>
    </row>
    <row r="21" spans="1:13">
      <c r="A21" s="50">
        <v>2005</v>
      </c>
      <c r="B21" s="53">
        <v>3784</v>
      </c>
      <c r="C21" s="53">
        <v>1395</v>
      </c>
      <c r="D21" s="53">
        <v>858.25</v>
      </c>
      <c r="E21" s="53">
        <v>1454.25</v>
      </c>
      <c r="F21" s="53">
        <v>3005.25</v>
      </c>
      <c r="G21" s="53">
        <v>6161</v>
      </c>
      <c r="H21" s="53">
        <v>2887.25</v>
      </c>
      <c r="I21" s="53">
        <v>2446.25</v>
      </c>
      <c r="J21" s="53">
        <v>10175.75</v>
      </c>
      <c r="K21" s="52"/>
      <c r="L21" s="53">
        <v>146</v>
      </c>
    </row>
    <row r="22" spans="1:13">
      <c r="A22" s="50">
        <v>2006</v>
      </c>
      <c r="B22" s="53">
        <v>3810.75</v>
      </c>
      <c r="C22" s="53">
        <v>1404.25</v>
      </c>
      <c r="D22" s="53">
        <v>879.5</v>
      </c>
      <c r="E22" s="53">
        <v>1504.5</v>
      </c>
      <c r="F22" s="53">
        <v>3121.25</v>
      </c>
      <c r="G22" s="53">
        <v>6126.75</v>
      </c>
      <c r="H22" s="53">
        <v>2803.25</v>
      </c>
      <c r="I22" s="53">
        <v>2494.5</v>
      </c>
      <c r="J22" s="53">
        <v>10342.75</v>
      </c>
      <c r="K22" s="52"/>
      <c r="L22" s="53">
        <v>147</v>
      </c>
    </row>
    <row r="23" spans="1:13">
      <c r="A23" s="50">
        <v>2007</v>
      </c>
      <c r="B23" s="53">
        <v>3957.75</v>
      </c>
      <c r="C23" s="53">
        <v>1453.5</v>
      </c>
      <c r="D23" s="53">
        <v>907.75</v>
      </c>
      <c r="E23" s="53">
        <v>1652.25</v>
      </c>
      <c r="F23" s="53">
        <v>3247.75</v>
      </c>
      <c r="G23" s="53">
        <v>6069</v>
      </c>
      <c r="H23" s="53">
        <v>2811.25</v>
      </c>
      <c r="I23" s="53">
        <v>2572.75</v>
      </c>
      <c r="J23" s="53">
        <v>10749</v>
      </c>
      <c r="K23" s="52"/>
      <c r="L23" s="53">
        <v>138.25</v>
      </c>
    </row>
    <row r="24" spans="1:13">
      <c r="A24" s="50">
        <v>2008</v>
      </c>
      <c r="B24" s="53">
        <v>4326.75</v>
      </c>
      <c r="C24" s="53">
        <v>1525.75</v>
      </c>
      <c r="D24" s="53">
        <v>875.75</v>
      </c>
      <c r="E24" s="53">
        <v>1715.25</v>
      </c>
      <c r="F24" s="53">
        <v>3394.25</v>
      </c>
      <c r="G24" s="53">
        <v>5999.5</v>
      </c>
      <c r="H24" s="53">
        <v>2730.25</v>
      </c>
      <c r="I24" s="53">
        <v>2353.5</v>
      </c>
      <c r="J24" s="53">
        <v>11021.25</v>
      </c>
      <c r="K24" s="52"/>
      <c r="L24" s="53">
        <v>147</v>
      </c>
    </row>
    <row r="25" spans="1:13">
      <c r="A25" s="50">
        <v>2009</v>
      </c>
      <c r="B25" s="53">
        <v>4722.25</v>
      </c>
      <c r="C25" s="53">
        <v>1608.25</v>
      </c>
      <c r="D25" s="53">
        <v>931.75</v>
      </c>
      <c r="E25" s="53">
        <v>1860</v>
      </c>
      <c r="F25" s="53">
        <v>3671.75</v>
      </c>
      <c r="G25" s="53">
        <v>5851</v>
      </c>
      <c r="H25" s="53">
        <v>2662.25</v>
      </c>
      <c r="I25" s="53">
        <v>2218</v>
      </c>
      <c r="J25" s="53">
        <v>11385</v>
      </c>
      <c r="K25" s="52"/>
      <c r="L25" s="53">
        <v>150.25</v>
      </c>
    </row>
    <row r="26" spans="1:13">
      <c r="A26" s="50">
        <v>2010</v>
      </c>
      <c r="B26" s="53">
        <v>4979</v>
      </c>
      <c r="C26" s="53">
        <v>1686</v>
      </c>
      <c r="D26" s="53">
        <v>954</v>
      </c>
      <c r="E26" s="53">
        <v>2003</v>
      </c>
      <c r="F26" s="53">
        <v>3838</v>
      </c>
      <c r="G26" s="53">
        <v>5747</v>
      </c>
      <c r="H26" s="53">
        <v>2792</v>
      </c>
      <c r="I26" s="53">
        <v>2259</v>
      </c>
      <c r="J26" s="53">
        <v>11622</v>
      </c>
      <c r="K26" s="52"/>
      <c r="L26" s="53">
        <v>156</v>
      </c>
    </row>
    <row r="27" spans="1:13">
      <c r="A27" s="50">
        <v>2011</v>
      </c>
      <c r="B27" s="53">
        <v>5217</v>
      </c>
      <c r="C27" s="53">
        <v>1732</v>
      </c>
      <c r="D27" s="53">
        <v>985</v>
      </c>
      <c r="E27" s="53">
        <v>2109</v>
      </c>
      <c r="F27" s="53">
        <v>4141</v>
      </c>
      <c r="G27" s="53">
        <v>5715</v>
      </c>
      <c r="H27" s="53">
        <v>2769</v>
      </c>
      <c r="I27" s="53">
        <v>2245</v>
      </c>
      <c r="J27" s="53">
        <v>12118</v>
      </c>
      <c r="K27" s="52"/>
      <c r="L27" s="53">
        <v>161</v>
      </c>
    </row>
    <row r="28" spans="1:13">
      <c r="A28" s="50">
        <v>2012</v>
      </c>
      <c r="B28" s="53">
        <v>5403</v>
      </c>
      <c r="C28" s="53">
        <v>1816</v>
      </c>
      <c r="D28" s="53">
        <v>1057</v>
      </c>
      <c r="E28" s="53">
        <v>2111</v>
      </c>
      <c r="F28" s="53">
        <v>4475</v>
      </c>
      <c r="G28" s="53">
        <v>5347</v>
      </c>
      <c r="H28" s="53">
        <v>2590</v>
      </c>
      <c r="I28" s="53">
        <v>2115</v>
      </c>
      <c r="J28" s="53">
        <v>12563</v>
      </c>
      <c r="K28" s="52"/>
      <c r="L28" s="53">
        <v>124</v>
      </c>
    </row>
    <row r="29" spans="1:13" ht="36">
      <c r="A29" s="40" t="s">
        <v>13</v>
      </c>
      <c r="B29" s="41"/>
      <c r="C29" s="23"/>
      <c r="D29" s="23"/>
      <c r="E29" s="23"/>
      <c r="F29" s="23"/>
      <c r="G29" s="24"/>
      <c r="H29" s="41"/>
      <c r="I29" s="23"/>
      <c r="J29" s="23"/>
      <c r="K29" s="23"/>
      <c r="L29" s="24"/>
    </row>
    <row r="30" spans="1:13" ht="36" customHeight="1">
      <c r="A30" s="79" t="s">
        <v>79</v>
      </c>
      <c r="B30" s="79"/>
      <c r="C30" s="79"/>
      <c r="D30" s="79"/>
      <c r="E30" s="79"/>
      <c r="F30" s="79"/>
      <c r="G30" s="79"/>
      <c r="H30" s="79"/>
      <c r="I30" s="79"/>
      <c r="J30" s="79"/>
      <c r="K30" s="79"/>
      <c r="L30" s="79"/>
      <c r="M30" s="72"/>
    </row>
    <row r="31" spans="1:13">
      <c r="A31" s="36" t="s">
        <v>75</v>
      </c>
    </row>
  </sheetData>
  <mergeCells count="2">
    <mergeCell ref="A30:G30"/>
    <mergeCell ref="H30:L30"/>
  </mergeCells>
  <printOptions horizontalCentered="1"/>
  <pageMargins left="0.25" right="0.25" top="0.75" bottom="0.75" header="0.3" footer="0.3"/>
  <pageSetup paperSize="9" scale="66" orientation="landscape" r:id="rId1"/>
</worksheet>
</file>

<file path=xl/worksheets/sheet4.xml><?xml version="1.0" encoding="utf-8"?>
<worksheet xmlns="http://schemas.openxmlformats.org/spreadsheetml/2006/main" xmlns:r="http://schemas.openxmlformats.org/officeDocument/2006/relationships">
  <dimension ref="A1:Y38"/>
  <sheetViews>
    <sheetView view="pageBreakPreview" zoomScale="120" zoomScaleSheetLayoutView="120" workbookViewId="0">
      <selection activeCell="B4" sqref="B4"/>
    </sheetView>
  </sheetViews>
  <sheetFormatPr defaultColWidth="15.7109375" defaultRowHeight="12"/>
  <cols>
    <col min="1" max="1" width="15.7109375" style="25"/>
    <col min="2" max="19" width="15.7109375" style="19"/>
    <col min="20" max="20" width="17.140625" style="19" customWidth="1"/>
    <col min="21" max="22" width="15.7109375" style="19"/>
    <col min="23" max="16384" width="15.7109375" style="59"/>
  </cols>
  <sheetData>
    <row r="1" spans="1:22">
      <c r="A1" s="18" t="s">
        <v>50</v>
      </c>
      <c r="T1" s="18"/>
      <c r="U1" s="18"/>
      <c r="V1" s="18"/>
    </row>
    <row r="2" spans="1:22">
      <c r="A2" s="2" t="s">
        <v>81</v>
      </c>
      <c r="T2" s="20"/>
      <c r="U2" s="20"/>
      <c r="V2" s="20"/>
    </row>
    <row r="3" spans="1:22">
      <c r="A3" s="2" t="s">
        <v>1</v>
      </c>
    </row>
    <row r="4" spans="1:22">
      <c r="A4" s="59"/>
    </row>
    <row r="5" spans="1:22" ht="47.25" customHeight="1">
      <c r="A5" s="84" t="s">
        <v>51</v>
      </c>
      <c r="B5" s="81" t="s">
        <v>52</v>
      </c>
      <c r="C5" s="82"/>
      <c r="D5" s="83"/>
      <c r="E5" s="81" t="s">
        <v>53</v>
      </c>
      <c r="F5" s="82"/>
      <c r="G5" s="83"/>
      <c r="H5" s="81" t="s">
        <v>54</v>
      </c>
      <c r="I5" s="82"/>
      <c r="J5" s="83"/>
      <c r="K5" s="81" t="s">
        <v>55</v>
      </c>
      <c r="L5" s="82"/>
      <c r="M5" s="83"/>
      <c r="N5" s="81" t="s">
        <v>56</v>
      </c>
      <c r="O5" s="82"/>
      <c r="P5" s="83"/>
      <c r="Q5" s="81" t="s">
        <v>57</v>
      </c>
      <c r="R5" s="82"/>
      <c r="S5" s="83"/>
      <c r="T5" s="81" t="s">
        <v>58</v>
      </c>
      <c r="U5" s="82"/>
      <c r="V5" s="83"/>
    </row>
    <row r="6" spans="1:22" ht="36">
      <c r="A6" s="85"/>
      <c r="B6" s="57" t="s">
        <v>59</v>
      </c>
      <c r="C6" s="58" t="s">
        <v>60</v>
      </c>
      <c r="D6" s="58" t="s">
        <v>61</v>
      </c>
      <c r="E6" s="58" t="s">
        <v>59</v>
      </c>
      <c r="F6" s="58" t="s">
        <v>60</v>
      </c>
      <c r="G6" s="58" t="s">
        <v>61</v>
      </c>
      <c r="H6" s="58" t="s">
        <v>59</v>
      </c>
      <c r="I6" s="58" t="s">
        <v>60</v>
      </c>
      <c r="J6" s="58" t="s">
        <v>61</v>
      </c>
      <c r="K6" s="58" t="s">
        <v>59</v>
      </c>
      <c r="L6" s="58" t="s">
        <v>60</v>
      </c>
      <c r="M6" s="58" t="s">
        <v>61</v>
      </c>
      <c r="N6" s="58" t="s">
        <v>59</v>
      </c>
      <c r="O6" s="58" t="s">
        <v>60</v>
      </c>
      <c r="P6" s="58" t="s">
        <v>61</v>
      </c>
      <c r="Q6" s="58" t="s">
        <v>59</v>
      </c>
      <c r="R6" s="58" t="s">
        <v>60</v>
      </c>
      <c r="S6" s="58" t="s">
        <v>61</v>
      </c>
      <c r="T6" s="58" t="s">
        <v>59</v>
      </c>
      <c r="U6" s="58" t="s">
        <v>60</v>
      </c>
      <c r="V6" s="58" t="s">
        <v>61</v>
      </c>
    </row>
    <row r="7" spans="1:22">
      <c r="A7" s="54">
        <v>1990</v>
      </c>
      <c r="B7" s="55">
        <v>934.33333333333337</v>
      </c>
      <c r="C7" s="55">
        <v>875.66666666666663</v>
      </c>
      <c r="D7" s="55">
        <v>58.666666666666664</v>
      </c>
      <c r="E7" s="55">
        <v>5190.333333333333</v>
      </c>
      <c r="F7" s="55">
        <v>4950.666666666667</v>
      </c>
      <c r="G7" s="55">
        <v>239.66666666666666</v>
      </c>
      <c r="H7" s="55">
        <v>5378</v>
      </c>
      <c r="I7" s="55">
        <v>5086</v>
      </c>
      <c r="J7" s="55">
        <v>292</v>
      </c>
      <c r="K7" s="55">
        <v>3130.3333333333335</v>
      </c>
      <c r="L7" s="55">
        <v>2846.3333333333335</v>
      </c>
      <c r="M7" s="55">
        <v>284</v>
      </c>
      <c r="N7" s="55">
        <v>4399.333333333333</v>
      </c>
      <c r="O7" s="55">
        <v>3891.6666666666665</v>
      </c>
      <c r="P7" s="55">
        <v>507.66666666666669</v>
      </c>
      <c r="Q7" s="55">
        <v>2284.3333333333335</v>
      </c>
      <c r="R7" s="55">
        <v>1969.6666666666667</v>
      </c>
      <c r="S7" s="55">
        <v>314.66666666666669</v>
      </c>
      <c r="T7" s="55">
        <v>2900.6666666666665</v>
      </c>
      <c r="U7" s="55">
        <v>2572.3333333333335</v>
      </c>
      <c r="V7" s="55">
        <v>328.33333333333331</v>
      </c>
    </row>
    <row r="8" spans="1:22">
      <c r="A8" s="54">
        <v>1991</v>
      </c>
      <c r="B8" s="55">
        <v>923</v>
      </c>
      <c r="C8" s="55">
        <v>864</v>
      </c>
      <c r="D8" s="55">
        <v>59</v>
      </c>
      <c r="E8" s="55">
        <v>5245</v>
      </c>
      <c r="F8" s="55">
        <v>4967</v>
      </c>
      <c r="G8" s="55">
        <v>279</v>
      </c>
      <c r="H8" s="55">
        <v>5680</v>
      </c>
      <c r="I8" s="55">
        <v>5318</v>
      </c>
      <c r="J8" s="55">
        <v>363</v>
      </c>
      <c r="K8" s="55">
        <v>3468</v>
      </c>
      <c r="L8" s="55">
        <v>3000</v>
      </c>
      <c r="M8" s="55">
        <v>468</v>
      </c>
      <c r="N8" s="55">
        <v>4798</v>
      </c>
      <c r="O8" s="55">
        <v>4122</v>
      </c>
      <c r="P8" s="55">
        <v>676</v>
      </c>
      <c r="Q8" s="55">
        <v>2508</v>
      </c>
      <c r="R8" s="55">
        <v>2034</v>
      </c>
      <c r="S8" s="55">
        <v>473</v>
      </c>
      <c r="T8" s="55">
        <v>2970</v>
      </c>
      <c r="U8" s="55">
        <v>2579</v>
      </c>
      <c r="V8" s="55">
        <v>391</v>
      </c>
    </row>
    <row r="9" spans="1:22">
      <c r="A9" s="54">
        <v>1992</v>
      </c>
      <c r="B9" s="55">
        <v>981</v>
      </c>
      <c r="C9" s="55">
        <v>926</v>
      </c>
      <c r="D9" s="55">
        <v>55</v>
      </c>
      <c r="E9" s="55">
        <v>5277</v>
      </c>
      <c r="F9" s="55">
        <v>5013</v>
      </c>
      <c r="G9" s="55">
        <v>264</v>
      </c>
      <c r="H9" s="55">
        <v>5777</v>
      </c>
      <c r="I9" s="55">
        <v>5447</v>
      </c>
      <c r="J9" s="55">
        <v>330</v>
      </c>
      <c r="K9" s="55">
        <v>3549</v>
      </c>
      <c r="L9" s="55">
        <v>3106</v>
      </c>
      <c r="M9" s="55">
        <v>442</v>
      </c>
      <c r="N9" s="55">
        <v>5055</v>
      </c>
      <c r="O9" s="55">
        <v>4404</v>
      </c>
      <c r="P9" s="55">
        <v>651</v>
      </c>
      <c r="Q9" s="55">
        <v>2691</v>
      </c>
      <c r="R9" s="55">
        <v>2211</v>
      </c>
      <c r="S9" s="55">
        <v>480</v>
      </c>
      <c r="T9" s="55">
        <v>2918</v>
      </c>
      <c r="U9" s="55">
        <v>2555</v>
      </c>
      <c r="V9" s="55">
        <v>363</v>
      </c>
    </row>
    <row r="10" spans="1:22">
      <c r="A10" s="54">
        <v>1993</v>
      </c>
      <c r="B10" s="55">
        <v>909</v>
      </c>
      <c r="C10" s="55">
        <v>860</v>
      </c>
      <c r="D10" s="55">
        <v>49</v>
      </c>
      <c r="E10" s="55">
        <v>5364</v>
      </c>
      <c r="F10" s="55">
        <v>5106</v>
      </c>
      <c r="G10" s="55">
        <v>258</v>
      </c>
      <c r="H10" s="55">
        <v>5963</v>
      </c>
      <c r="I10" s="55">
        <v>5638</v>
      </c>
      <c r="J10" s="55">
        <v>326</v>
      </c>
      <c r="K10" s="55">
        <v>3574</v>
      </c>
      <c r="L10" s="55">
        <v>3185</v>
      </c>
      <c r="M10" s="55">
        <v>389</v>
      </c>
      <c r="N10" s="55">
        <v>5308</v>
      </c>
      <c r="O10" s="55">
        <v>4639</v>
      </c>
      <c r="P10" s="55">
        <v>669</v>
      </c>
      <c r="Q10" s="55">
        <v>2718</v>
      </c>
      <c r="R10" s="55">
        <v>2275</v>
      </c>
      <c r="S10" s="55">
        <v>444</v>
      </c>
      <c r="T10" s="55">
        <v>3002</v>
      </c>
      <c r="U10" s="55">
        <v>2651</v>
      </c>
      <c r="V10" s="55">
        <v>351</v>
      </c>
    </row>
    <row r="11" spans="1:22">
      <c r="A11" s="54">
        <v>1994</v>
      </c>
      <c r="B11" s="55">
        <v>896</v>
      </c>
      <c r="C11" s="55">
        <v>844</v>
      </c>
      <c r="D11" s="55">
        <v>53</v>
      </c>
      <c r="E11" s="55">
        <v>5450</v>
      </c>
      <c r="F11" s="55">
        <v>5186</v>
      </c>
      <c r="G11" s="55">
        <v>264</v>
      </c>
      <c r="H11" s="55">
        <v>6122</v>
      </c>
      <c r="I11" s="55">
        <v>5782</v>
      </c>
      <c r="J11" s="55">
        <v>341</v>
      </c>
      <c r="K11" s="55">
        <v>3703</v>
      </c>
      <c r="L11" s="55">
        <v>3287</v>
      </c>
      <c r="M11" s="55">
        <v>416</v>
      </c>
      <c r="N11" s="55">
        <v>5548</v>
      </c>
      <c r="O11" s="55">
        <v>4858</v>
      </c>
      <c r="P11" s="55">
        <v>690</v>
      </c>
      <c r="Q11" s="55">
        <v>2878</v>
      </c>
      <c r="R11" s="55">
        <v>2392</v>
      </c>
      <c r="S11" s="55">
        <v>487</v>
      </c>
      <c r="T11" s="55">
        <v>3016</v>
      </c>
      <c r="U11" s="55">
        <v>2652</v>
      </c>
      <c r="V11" s="55">
        <v>364</v>
      </c>
    </row>
    <row r="12" spans="1:22">
      <c r="A12" s="54">
        <v>1995</v>
      </c>
      <c r="B12" s="55">
        <v>926</v>
      </c>
      <c r="C12" s="55">
        <v>872</v>
      </c>
      <c r="D12" s="55">
        <v>55</v>
      </c>
      <c r="E12" s="55">
        <v>5431</v>
      </c>
      <c r="F12" s="55">
        <v>5148</v>
      </c>
      <c r="G12" s="55">
        <v>282</v>
      </c>
      <c r="H12" s="55">
        <v>6078</v>
      </c>
      <c r="I12" s="55">
        <v>5729</v>
      </c>
      <c r="J12" s="55">
        <v>349</v>
      </c>
      <c r="K12" s="55">
        <v>3887</v>
      </c>
      <c r="L12" s="55">
        <v>3440</v>
      </c>
      <c r="M12" s="55">
        <v>448</v>
      </c>
      <c r="N12" s="55">
        <v>5784</v>
      </c>
      <c r="O12" s="55">
        <v>5079</v>
      </c>
      <c r="P12" s="55">
        <v>705</v>
      </c>
      <c r="Q12" s="55">
        <v>3132</v>
      </c>
      <c r="R12" s="55">
        <v>2630</v>
      </c>
      <c r="S12" s="55">
        <v>503</v>
      </c>
      <c r="T12" s="55">
        <v>3096</v>
      </c>
      <c r="U12" s="55">
        <v>2745</v>
      </c>
      <c r="V12" s="55">
        <v>351</v>
      </c>
    </row>
    <row r="13" spans="1:22">
      <c r="A13" s="54">
        <v>1996</v>
      </c>
      <c r="B13" s="55">
        <v>926</v>
      </c>
      <c r="C13" s="55">
        <v>871</v>
      </c>
      <c r="D13" s="55">
        <v>55</v>
      </c>
      <c r="E13" s="55">
        <v>5471</v>
      </c>
      <c r="F13" s="55">
        <v>5210</v>
      </c>
      <c r="G13" s="55">
        <v>261</v>
      </c>
      <c r="H13" s="55">
        <v>6334</v>
      </c>
      <c r="I13" s="55">
        <v>5999</v>
      </c>
      <c r="J13" s="55">
        <v>335</v>
      </c>
      <c r="K13" s="55">
        <v>3973</v>
      </c>
      <c r="L13" s="55">
        <v>3568</v>
      </c>
      <c r="M13" s="55">
        <v>406</v>
      </c>
      <c r="N13" s="55">
        <v>6190</v>
      </c>
      <c r="O13" s="55">
        <v>5520</v>
      </c>
      <c r="P13" s="55">
        <v>669</v>
      </c>
      <c r="Q13" s="55">
        <v>3373</v>
      </c>
      <c r="R13" s="55">
        <v>2892</v>
      </c>
      <c r="S13" s="55">
        <v>481</v>
      </c>
      <c r="T13" s="55">
        <v>3397</v>
      </c>
      <c r="U13" s="55">
        <v>3074</v>
      </c>
      <c r="V13" s="55">
        <v>324</v>
      </c>
    </row>
    <row r="14" spans="1:22">
      <c r="A14" s="54">
        <v>1997</v>
      </c>
      <c r="B14" s="55">
        <v>937</v>
      </c>
      <c r="C14" s="55">
        <v>881</v>
      </c>
      <c r="D14" s="55">
        <v>56</v>
      </c>
      <c r="E14" s="55">
        <v>5590</v>
      </c>
      <c r="F14" s="55">
        <v>5306</v>
      </c>
      <c r="G14" s="55">
        <v>284</v>
      </c>
      <c r="H14" s="55">
        <v>6292</v>
      </c>
      <c r="I14" s="55">
        <v>5946</v>
      </c>
      <c r="J14" s="55">
        <v>346</v>
      </c>
      <c r="K14" s="55">
        <v>4069</v>
      </c>
      <c r="L14" s="55">
        <v>3653</v>
      </c>
      <c r="M14" s="55">
        <v>416</v>
      </c>
      <c r="N14" s="55">
        <v>6287</v>
      </c>
      <c r="O14" s="55">
        <v>5585</v>
      </c>
      <c r="P14" s="55">
        <v>702</v>
      </c>
      <c r="Q14" s="55">
        <v>3582</v>
      </c>
      <c r="R14" s="55">
        <v>3096</v>
      </c>
      <c r="S14" s="55">
        <v>486</v>
      </c>
      <c r="T14" s="55">
        <v>3510</v>
      </c>
      <c r="U14" s="55">
        <v>3178</v>
      </c>
      <c r="V14" s="55">
        <v>332</v>
      </c>
    </row>
    <row r="15" spans="1:22">
      <c r="A15" s="54">
        <v>1998</v>
      </c>
      <c r="B15" s="55">
        <v>858</v>
      </c>
      <c r="C15" s="55">
        <v>792.5</v>
      </c>
      <c r="D15" s="55">
        <v>65.5</v>
      </c>
      <c r="E15" s="55">
        <v>5201</v>
      </c>
      <c r="F15" s="55">
        <v>4863.75</v>
      </c>
      <c r="G15" s="55">
        <v>337</v>
      </c>
      <c r="H15" s="56">
        <v>5972</v>
      </c>
      <c r="I15" s="55">
        <v>5577</v>
      </c>
      <c r="J15" s="55">
        <v>395.25</v>
      </c>
      <c r="K15" s="55">
        <v>4026</v>
      </c>
      <c r="L15" s="55">
        <v>3527.75</v>
      </c>
      <c r="M15" s="55">
        <v>498.25</v>
      </c>
      <c r="N15" s="55">
        <v>6400</v>
      </c>
      <c r="O15" s="55">
        <v>5606.75</v>
      </c>
      <c r="P15" s="55">
        <v>792.75</v>
      </c>
      <c r="Q15" s="55">
        <v>3600</v>
      </c>
      <c r="R15" s="55">
        <v>3051.25</v>
      </c>
      <c r="S15" s="55">
        <v>548.25</v>
      </c>
      <c r="T15" s="55">
        <v>3513</v>
      </c>
      <c r="U15" s="55">
        <v>3131.25</v>
      </c>
      <c r="V15" s="55">
        <v>382</v>
      </c>
    </row>
    <row r="16" spans="1:22">
      <c r="A16" s="54">
        <v>1999</v>
      </c>
      <c r="B16" s="55">
        <v>862</v>
      </c>
      <c r="C16" s="55">
        <v>808.75</v>
      </c>
      <c r="D16" s="55">
        <v>53</v>
      </c>
      <c r="E16" s="55">
        <v>5324</v>
      </c>
      <c r="F16" s="55">
        <v>5041.25</v>
      </c>
      <c r="G16" s="55">
        <v>282.5</v>
      </c>
      <c r="H16" s="56">
        <v>6091</v>
      </c>
      <c r="I16" s="55">
        <v>5718.5</v>
      </c>
      <c r="J16" s="55">
        <v>372.75</v>
      </c>
      <c r="K16" s="55">
        <v>4176</v>
      </c>
      <c r="L16" s="55">
        <v>3707</v>
      </c>
      <c r="M16" s="55">
        <v>468.75</v>
      </c>
      <c r="N16" s="55">
        <v>6693</v>
      </c>
      <c r="O16" s="55">
        <v>5873.25</v>
      </c>
      <c r="P16" s="55">
        <v>819.5</v>
      </c>
      <c r="Q16" s="55">
        <v>3740</v>
      </c>
      <c r="R16" s="55">
        <v>3178.5</v>
      </c>
      <c r="S16" s="55">
        <v>561.5</v>
      </c>
      <c r="T16" s="55">
        <v>3759</v>
      </c>
      <c r="U16" s="55">
        <v>3325.25</v>
      </c>
      <c r="V16" s="55">
        <v>433.75</v>
      </c>
    </row>
    <row r="17" spans="1:22">
      <c r="A17" s="54">
        <v>2000</v>
      </c>
      <c r="B17" s="55">
        <v>824</v>
      </c>
      <c r="C17" s="55">
        <v>757.25</v>
      </c>
      <c r="D17" s="55">
        <v>66.25</v>
      </c>
      <c r="E17" s="55">
        <v>5312</v>
      </c>
      <c r="F17" s="55">
        <v>4973.5</v>
      </c>
      <c r="G17" s="55">
        <v>338.75</v>
      </c>
      <c r="H17" s="56">
        <v>5895</v>
      </c>
      <c r="I17" s="55">
        <v>5479.25</v>
      </c>
      <c r="J17" s="55">
        <v>416</v>
      </c>
      <c r="K17" s="55">
        <v>4063</v>
      </c>
      <c r="L17" s="55">
        <v>3530.5</v>
      </c>
      <c r="M17" s="55">
        <v>532</v>
      </c>
      <c r="N17" s="55">
        <v>6960</v>
      </c>
      <c r="O17" s="55">
        <v>6029.25</v>
      </c>
      <c r="P17" s="55">
        <v>930.75</v>
      </c>
      <c r="Q17" s="55">
        <v>3833</v>
      </c>
      <c r="R17" s="55">
        <v>3202.25</v>
      </c>
      <c r="S17" s="55">
        <v>630.5</v>
      </c>
      <c r="T17" s="55">
        <v>3879</v>
      </c>
      <c r="U17" s="55">
        <v>3371</v>
      </c>
      <c r="V17" s="55">
        <v>507.5</v>
      </c>
    </row>
    <row r="18" spans="1:22">
      <c r="A18" s="54">
        <v>2001</v>
      </c>
      <c r="B18" s="55">
        <v>814</v>
      </c>
      <c r="C18" s="55">
        <v>740.75</v>
      </c>
      <c r="D18" s="55">
        <v>73</v>
      </c>
      <c r="E18" s="55">
        <v>5483</v>
      </c>
      <c r="F18" s="55">
        <v>5136.5</v>
      </c>
      <c r="G18" s="55">
        <v>346</v>
      </c>
      <c r="H18" s="56">
        <v>6067</v>
      </c>
      <c r="I18" s="55">
        <v>5635.5</v>
      </c>
      <c r="J18" s="55">
        <v>431</v>
      </c>
      <c r="K18" s="55">
        <v>4533</v>
      </c>
      <c r="L18" s="55">
        <v>3953.25</v>
      </c>
      <c r="M18" s="55">
        <v>579</v>
      </c>
      <c r="N18" s="55">
        <v>7592</v>
      </c>
      <c r="O18" s="55">
        <v>6592.5</v>
      </c>
      <c r="P18" s="55">
        <v>1000</v>
      </c>
      <c r="Q18" s="55">
        <v>4016</v>
      </c>
      <c r="R18" s="55">
        <v>3374</v>
      </c>
      <c r="S18" s="55">
        <v>642</v>
      </c>
      <c r="T18" s="55">
        <v>4304</v>
      </c>
      <c r="U18" s="55">
        <v>3722.25</v>
      </c>
      <c r="V18" s="55">
        <v>581</v>
      </c>
    </row>
    <row r="19" spans="1:22">
      <c r="A19" s="54">
        <v>2002</v>
      </c>
      <c r="B19" s="55">
        <v>788</v>
      </c>
      <c r="C19" s="55">
        <v>714.5</v>
      </c>
      <c r="D19" s="55">
        <v>73</v>
      </c>
      <c r="E19" s="55">
        <v>5669</v>
      </c>
      <c r="F19" s="55">
        <v>5310.5</v>
      </c>
      <c r="G19" s="55">
        <v>359</v>
      </c>
      <c r="H19" s="55">
        <v>6192</v>
      </c>
      <c r="I19" s="55">
        <v>5751.5</v>
      </c>
      <c r="J19" s="55">
        <v>440</v>
      </c>
      <c r="K19" s="55">
        <v>4672</v>
      </c>
      <c r="L19" s="55">
        <v>4097</v>
      </c>
      <c r="M19" s="55">
        <v>575</v>
      </c>
      <c r="N19" s="55">
        <v>7884</v>
      </c>
      <c r="O19" s="55">
        <v>6799.75</v>
      </c>
      <c r="P19" s="55">
        <v>1084</v>
      </c>
      <c r="Q19" s="55">
        <v>4163</v>
      </c>
      <c r="R19" s="55">
        <v>3468</v>
      </c>
      <c r="S19" s="55">
        <v>695</v>
      </c>
      <c r="T19" s="55">
        <v>4568</v>
      </c>
      <c r="U19" s="55">
        <v>3920.25</v>
      </c>
      <c r="V19" s="55">
        <v>648</v>
      </c>
    </row>
    <row r="20" spans="1:22">
      <c r="A20" s="54">
        <v>2003</v>
      </c>
      <c r="B20" s="55">
        <v>754</v>
      </c>
      <c r="C20" s="55">
        <v>676</v>
      </c>
      <c r="D20" s="55">
        <v>78</v>
      </c>
      <c r="E20" s="55">
        <v>5782</v>
      </c>
      <c r="F20" s="55">
        <v>5395</v>
      </c>
      <c r="G20" s="55">
        <v>387</v>
      </c>
      <c r="H20" s="55">
        <v>6042</v>
      </c>
      <c r="I20" s="55">
        <v>5604.5</v>
      </c>
      <c r="J20" s="55">
        <v>437</v>
      </c>
      <c r="K20" s="55">
        <v>4813</v>
      </c>
      <c r="L20" s="55">
        <v>4224.75</v>
      </c>
      <c r="M20" s="55">
        <v>588</v>
      </c>
      <c r="N20" s="55">
        <v>8023</v>
      </c>
      <c r="O20" s="55">
        <v>6951</v>
      </c>
      <c r="P20" s="55">
        <v>1072</v>
      </c>
      <c r="Q20" s="55">
        <v>4461</v>
      </c>
      <c r="R20" s="55">
        <v>3751.25</v>
      </c>
      <c r="S20" s="55">
        <v>709</v>
      </c>
      <c r="T20" s="55">
        <v>4696</v>
      </c>
      <c r="U20" s="55">
        <v>4032.5</v>
      </c>
      <c r="V20" s="55">
        <v>664</v>
      </c>
    </row>
    <row r="21" spans="1:22">
      <c r="A21" s="54">
        <v>2004</v>
      </c>
      <c r="B21" s="55">
        <v>821.5</v>
      </c>
      <c r="C21" s="55">
        <v>721.5</v>
      </c>
      <c r="D21" s="55">
        <v>100</v>
      </c>
      <c r="E21" s="55">
        <v>5950.75</v>
      </c>
      <c r="F21" s="55">
        <v>5533.75</v>
      </c>
      <c r="G21" s="55">
        <v>417</v>
      </c>
      <c r="H21" s="55">
        <v>5944</v>
      </c>
      <c r="I21" s="55">
        <v>5482.5</v>
      </c>
      <c r="J21" s="55">
        <v>462</v>
      </c>
      <c r="K21" s="55">
        <v>5013.25</v>
      </c>
      <c r="L21" s="55">
        <v>4378.75</v>
      </c>
      <c r="M21" s="55">
        <v>635</v>
      </c>
      <c r="N21" s="55">
        <v>8590.5</v>
      </c>
      <c r="O21" s="55">
        <v>7399.25</v>
      </c>
      <c r="P21" s="55">
        <v>1191</v>
      </c>
      <c r="Q21" s="55">
        <v>4603.5</v>
      </c>
      <c r="R21" s="55">
        <v>3865</v>
      </c>
      <c r="S21" s="55">
        <v>739</v>
      </c>
      <c r="T21" s="55">
        <v>4939.25</v>
      </c>
      <c r="U21" s="55">
        <v>4232.25</v>
      </c>
      <c r="V21" s="55">
        <v>707</v>
      </c>
    </row>
    <row r="22" spans="1:22">
      <c r="A22" s="54">
        <v>2005</v>
      </c>
      <c r="B22" s="55">
        <f>C22+D22</f>
        <v>728.25</v>
      </c>
      <c r="C22" s="55">
        <v>708.25</v>
      </c>
      <c r="D22" s="55">
        <v>20</v>
      </c>
      <c r="E22" s="55">
        <f>F22+G22</f>
        <v>5699.25</v>
      </c>
      <c r="F22" s="55">
        <v>5517.25</v>
      </c>
      <c r="G22" s="55">
        <v>182</v>
      </c>
      <c r="H22" s="55">
        <f>I22+J22</f>
        <v>5733.583333333333</v>
      </c>
      <c r="I22" s="55">
        <v>5497.25</v>
      </c>
      <c r="J22" s="55">
        <v>236.33333333333334</v>
      </c>
      <c r="K22" s="55">
        <f>L22+M22</f>
        <v>4798.666666666667</v>
      </c>
      <c r="L22" s="55">
        <v>4434</v>
      </c>
      <c r="M22" s="55">
        <v>364.66666666666669</v>
      </c>
      <c r="N22" s="55">
        <f>O22+P22</f>
        <v>8503.0833333333339</v>
      </c>
      <c r="O22" s="55">
        <v>7644.75</v>
      </c>
      <c r="P22" s="55">
        <v>858.33333333333337</v>
      </c>
      <c r="Q22" s="55">
        <f>R22+S22</f>
        <v>4603.333333333333</v>
      </c>
      <c r="R22" s="55">
        <v>4053</v>
      </c>
      <c r="S22" s="55">
        <v>550.33333333333337</v>
      </c>
      <c r="T22" s="55">
        <f>U22+V22</f>
        <v>4994.75</v>
      </c>
      <c r="U22" s="55">
        <v>4458.75</v>
      </c>
      <c r="V22" s="55">
        <v>536</v>
      </c>
    </row>
    <row r="23" spans="1:22">
      <c r="A23" s="54">
        <v>2006</v>
      </c>
      <c r="B23" s="55">
        <v>668.5</v>
      </c>
      <c r="C23" s="55">
        <v>650.25</v>
      </c>
      <c r="D23" s="55">
        <f>B23-C23</f>
        <v>18.25</v>
      </c>
      <c r="E23" s="55">
        <v>5647.75</v>
      </c>
      <c r="F23" s="55">
        <v>5461.25</v>
      </c>
      <c r="G23" s="55">
        <f>E23-F23</f>
        <v>186.5</v>
      </c>
      <c r="H23" s="55">
        <v>5695</v>
      </c>
      <c r="I23" s="55">
        <v>5452.5</v>
      </c>
      <c r="J23" s="55">
        <f>H23-I23</f>
        <v>242.5</v>
      </c>
      <c r="K23" s="55">
        <v>4907.5</v>
      </c>
      <c r="L23" s="55">
        <v>4532.75</v>
      </c>
      <c r="M23" s="55">
        <f>K23-L23</f>
        <v>374.75</v>
      </c>
      <c r="N23" s="55">
        <v>8821</v>
      </c>
      <c r="O23" s="55">
        <v>7903.25</v>
      </c>
      <c r="P23" s="55">
        <f>N23-O23</f>
        <v>917.75</v>
      </c>
      <c r="Q23" s="55">
        <v>4681</v>
      </c>
      <c r="R23" s="55">
        <v>4110.25</v>
      </c>
      <c r="S23" s="55">
        <f>Q23-R23</f>
        <v>570.75</v>
      </c>
      <c r="T23" s="55">
        <v>5044</v>
      </c>
      <c r="U23" s="55">
        <v>4526</v>
      </c>
      <c r="V23" s="55">
        <f>T23-U23</f>
        <v>518</v>
      </c>
    </row>
    <row r="24" spans="1:22">
      <c r="A24" s="54">
        <v>2007</v>
      </c>
      <c r="B24" s="55">
        <v>682.5</v>
      </c>
      <c r="C24" s="55">
        <v>664.5</v>
      </c>
      <c r="D24" s="55">
        <v>18</v>
      </c>
      <c r="E24" s="55">
        <v>5715</v>
      </c>
      <c r="F24" s="55">
        <v>5531.25</v>
      </c>
      <c r="G24" s="55">
        <v>183.5</v>
      </c>
      <c r="H24" s="55">
        <v>5709.75</v>
      </c>
      <c r="I24" s="55">
        <v>5492.75</v>
      </c>
      <c r="J24" s="55">
        <v>216.75</v>
      </c>
      <c r="K24" s="55">
        <v>4988</v>
      </c>
      <c r="L24" s="55">
        <v>4632.5</v>
      </c>
      <c r="M24" s="55">
        <v>354.5</v>
      </c>
      <c r="N24" s="55">
        <v>9112</v>
      </c>
      <c r="O24" s="55">
        <v>8245.25</v>
      </c>
      <c r="P24" s="55">
        <v>866.75</v>
      </c>
      <c r="Q24" s="55">
        <v>4822</v>
      </c>
      <c r="R24" s="55">
        <v>4288.25</v>
      </c>
      <c r="S24" s="55">
        <v>533.75</v>
      </c>
      <c r="T24" s="55">
        <v>5184</v>
      </c>
      <c r="U24" s="55">
        <v>4705.25</v>
      </c>
      <c r="V24" s="55">
        <v>479.25</v>
      </c>
    </row>
    <row r="25" spans="1:22">
      <c r="A25" s="54">
        <v>2008</v>
      </c>
      <c r="B25" s="55">
        <v>648</v>
      </c>
      <c r="C25" s="55">
        <v>646</v>
      </c>
      <c r="D25" s="55">
        <v>14.25</v>
      </c>
      <c r="E25" s="55">
        <v>5676</v>
      </c>
      <c r="F25" s="55">
        <v>5398.25</v>
      </c>
      <c r="G25" s="55">
        <v>172.5</v>
      </c>
      <c r="H25" s="55">
        <v>5687</v>
      </c>
      <c r="I25" s="55">
        <v>5646.75</v>
      </c>
      <c r="J25" s="55">
        <v>206.75</v>
      </c>
      <c r="K25" s="55">
        <v>5160</v>
      </c>
      <c r="L25" s="55">
        <v>4589.75</v>
      </c>
      <c r="M25" s="55">
        <v>338</v>
      </c>
      <c r="N25" s="55">
        <v>10314</v>
      </c>
      <c r="O25" s="55">
        <v>8630</v>
      </c>
      <c r="P25" s="55">
        <v>898.5</v>
      </c>
      <c r="Q25" s="55">
        <v>5494</v>
      </c>
      <c r="R25" s="55">
        <v>4312</v>
      </c>
      <c r="S25" s="55">
        <v>573.75</v>
      </c>
      <c r="T25" s="55">
        <v>5915</v>
      </c>
      <c r="U25" s="55">
        <v>4866</v>
      </c>
      <c r="V25" s="55">
        <v>511.5</v>
      </c>
    </row>
    <row r="26" spans="1:22">
      <c r="A26" s="54">
        <v>2009</v>
      </c>
      <c r="B26" s="55">
        <v>655</v>
      </c>
      <c r="C26" s="55">
        <v>642.5</v>
      </c>
      <c r="D26" s="55">
        <v>13</v>
      </c>
      <c r="E26" s="55">
        <v>5641.75</v>
      </c>
      <c r="F26" s="55">
        <v>5475.5</v>
      </c>
      <c r="G26" s="55">
        <v>167</v>
      </c>
      <c r="H26" s="55">
        <v>5800.75</v>
      </c>
      <c r="I26" s="55">
        <v>5590.25</v>
      </c>
      <c r="J26" s="55">
        <v>210</v>
      </c>
      <c r="K26" s="55">
        <v>5090</v>
      </c>
      <c r="L26" s="55">
        <v>4746.5</v>
      </c>
      <c r="M26" s="55">
        <v>344</v>
      </c>
      <c r="N26" s="55">
        <v>9822</v>
      </c>
      <c r="O26" s="55">
        <v>8886.25</v>
      </c>
      <c r="P26" s="55">
        <v>936</v>
      </c>
      <c r="Q26" s="55">
        <v>5235.75</v>
      </c>
      <c r="R26" s="55">
        <v>4617</v>
      </c>
      <c r="S26" s="55">
        <v>619</v>
      </c>
      <c r="T26" s="55">
        <v>5646.75</v>
      </c>
      <c r="U26" s="55">
        <v>5102.75</v>
      </c>
      <c r="V26" s="55">
        <v>544</v>
      </c>
    </row>
    <row r="27" spans="1:22">
      <c r="A27" s="54">
        <v>2010</v>
      </c>
      <c r="B27" s="55">
        <v>648</v>
      </c>
      <c r="C27" s="55">
        <v>634</v>
      </c>
      <c r="D27" s="55">
        <v>14</v>
      </c>
      <c r="E27" s="55">
        <v>5676</v>
      </c>
      <c r="F27" s="55">
        <v>5502</v>
      </c>
      <c r="G27" s="55">
        <v>174</v>
      </c>
      <c r="H27" s="55">
        <v>5687</v>
      </c>
      <c r="I27" s="55">
        <v>5487</v>
      </c>
      <c r="J27" s="55">
        <v>200</v>
      </c>
      <c r="K27" s="55">
        <v>5160</v>
      </c>
      <c r="L27" s="55">
        <v>4797</v>
      </c>
      <c r="M27" s="55">
        <v>363</v>
      </c>
      <c r="N27" s="55">
        <v>10314</v>
      </c>
      <c r="O27" s="55">
        <v>9384</v>
      </c>
      <c r="P27" s="55">
        <v>930</v>
      </c>
      <c r="Q27" s="55">
        <v>5494</v>
      </c>
      <c r="R27" s="55">
        <v>4873</v>
      </c>
      <c r="S27" s="55">
        <v>621</v>
      </c>
      <c r="T27" s="55">
        <v>5915</v>
      </c>
      <c r="U27" s="55">
        <v>5358</v>
      </c>
      <c r="V27" s="55">
        <v>557</v>
      </c>
    </row>
    <row r="28" spans="1:22">
      <c r="A28" s="54">
        <v>2011</v>
      </c>
      <c r="B28" s="55">
        <v>627</v>
      </c>
      <c r="C28" s="55">
        <v>616</v>
      </c>
      <c r="D28" s="55">
        <f>B28-C28</f>
        <v>11</v>
      </c>
      <c r="E28" s="55">
        <v>5778</v>
      </c>
      <c r="F28" s="55">
        <v>5617</v>
      </c>
      <c r="G28" s="55">
        <v>160</v>
      </c>
      <c r="H28" s="55">
        <v>5753</v>
      </c>
      <c r="I28" s="55">
        <v>5559</v>
      </c>
      <c r="J28" s="55">
        <v>194</v>
      </c>
      <c r="K28" s="55">
        <v>5353</v>
      </c>
      <c r="L28" s="55">
        <v>5030</v>
      </c>
      <c r="M28" s="55">
        <v>323</v>
      </c>
      <c r="N28" s="55">
        <v>10732</v>
      </c>
      <c r="O28" s="55">
        <v>9788</v>
      </c>
      <c r="P28" s="55">
        <v>944</v>
      </c>
      <c r="Q28" s="55">
        <v>5633</v>
      </c>
      <c r="R28" s="55">
        <v>5020</v>
      </c>
      <c r="S28" s="55">
        <v>613</v>
      </c>
      <c r="T28" s="55">
        <v>6130</v>
      </c>
      <c r="U28" s="55">
        <v>5562</v>
      </c>
      <c r="V28" s="55">
        <v>568</v>
      </c>
    </row>
    <row r="29" spans="1:22">
      <c r="A29" s="54">
        <v>2012</v>
      </c>
      <c r="B29" s="55">
        <f>C29+D29</f>
        <v>665.33333333333337</v>
      </c>
      <c r="C29" s="55">
        <v>651.33333333333337</v>
      </c>
      <c r="D29" s="55">
        <v>14</v>
      </c>
      <c r="E29" s="55">
        <f>F29+G29</f>
        <v>5751.666666666667</v>
      </c>
      <c r="F29" s="55">
        <v>5587.666666666667</v>
      </c>
      <c r="G29" s="55">
        <v>164</v>
      </c>
      <c r="H29" s="55">
        <f>I29+J29</f>
        <v>5829.666666666667</v>
      </c>
      <c r="I29" s="55">
        <v>5620.666666666667</v>
      </c>
      <c r="J29" s="55">
        <v>209</v>
      </c>
      <c r="K29" s="55">
        <f>L29+M29</f>
        <v>5274.666666666667</v>
      </c>
      <c r="L29" s="55">
        <v>4940.666666666667</v>
      </c>
      <c r="M29" s="55">
        <v>334</v>
      </c>
      <c r="N29" s="55">
        <f>O29+P29</f>
        <v>10983</v>
      </c>
      <c r="O29" s="55">
        <v>10042</v>
      </c>
      <c r="P29" s="55">
        <v>941</v>
      </c>
      <c r="Q29" s="55">
        <f>R29+S29</f>
        <v>4411</v>
      </c>
      <c r="R29" s="55">
        <v>3967</v>
      </c>
      <c r="S29" s="55">
        <v>444</v>
      </c>
      <c r="T29" s="55">
        <f>U29+V29</f>
        <v>7489.666666666667</v>
      </c>
      <c r="U29" s="55">
        <v>6768.666666666667</v>
      </c>
      <c r="V29" s="55">
        <v>721</v>
      </c>
    </row>
    <row r="30" spans="1:22" ht="36">
      <c r="A30" s="67" t="s">
        <v>13</v>
      </c>
      <c r="B30" s="41"/>
      <c r="C30" s="23"/>
      <c r="D30" s="23"/>
      <c r="E30" s="23"/>
      <c r="F30" s="23"/>
      <c r="G30" s="24"/>
      <c r="H30" s="41"/>
      <c r="I30" s="60"/>
      <c r="J30" s="60"/>
      <c r="K30" s="23"/>
      <c r="L30" s="60"/>
      <c r="M30" s="24"/>
      <c r="N30" s="41"/>
      <c r="O30" s="60"/>
      <c r="P30" s="60"/>
      <c r="Q30" s="60"/>
      <c r="R30" s="60"/>
      <c r="S30" s="61"/>
      <c r="T30" s="41"/>
      <c r="U30" s="60"/>
      <c r="V30" s="61"/>
    </row>
    <row r="31" spans="1:22" ht="5.25" customHeight="1"/>
    <row r="32" spans="1:22" s="74" customFormat="1">
      <c r="A32" s="71" t="s">
        <v>71</v>
      </c>
      <c r="B32" s="73"/>
      <c r="C32" s="73"/>
      <c r="D32" s="73"/>
      <c r="E32" s="73"/>
      <c r="F32" s="73"/>
      <c r="G32" s="73"/>
      <c r="H32" s="73"/>
      <c r="I32" s="73"/>
      <c r="J32" s="73"/>
      <c r="K32" s="73"/>
      <c r="L32" s="73"/>
      <c r="M32" s="73"/>
      <c r="N32" s="73"/>
      <c r="O32" s="73"/>
      <c r="P32" s="73"/>
      <c r="Q32" s="73"/>
      <c r="R32" s="73"/>
      <c r="S32" s="73"/>
      <c r="T32" s="73"/>
      <c r="U32" s="73"/>
      <c r="V32" s="73"/>
    </row>
    <row r="33" spans="1:25" s="74" customFormat="1">
      <c r="A33" s="71" t="s">
        <v>78</v>
      </c>
      <c r="B33" s="73"/>
      <c r="C33" s="73"/>
      <c r="D33" s="73"/>
      <c r="E33" s="73"/>
      <c r="F33" s="73"/>
      <c r="G33" s="73"/>
      <c r="H33" s="73"/>
      <c r="I33" s="73"/>
      <c r="J33" s="73"/>
      <c r="K33" s="73"/>
      <c r="L33" s="73"/>
      <c r="M33" s="73"/>
      <c r="N33" s="73"/>
      <c r="O33" s="73"/>
      <c r="P33" s="73"/>
      <c r="Q33" s="73"/>
      <c r="R33" s="73"/>
      <c r="S33" s="73"/>
      <c r="T33" s="73"/>
      <c r="U33" s="73"/>
      <c r="V33" s="73"/>
    </row>
    <row r="34" spans="1:25" s="74" customFormat="1" ht="35.25" customHeight="1">
      <c r="A34" s="80" t="s">
        <v>80</v>
      </c>
      <c r="B34" s="80"/>
      <c r="C34" s="80"/>
      <c r="D34" s="80"/>
      <c r="E34" s="80"/>
      <c r="F34" s="80"/>
      <c r="G34" s="80"/>
      <c r="H34" s="80"/>
      <c r="I34" s="80"/>
      <c r="J34" s="80"/>
      <c r="K34" s="80"/>
      <c r="L34" s="80"/>
      <c r="M34" s="80"/>
      <c r="N34" s="80"/>
      <c r="O34" s="80"/>
      <c r="P34" s="80"/>
      <c r="Q34" s="80"/>
      <c r="R34" s="80"/>
      <c r="S34" s="80"/>
      <c r="T34" s="80"/>
      <c r="U34" s="80"/>
      <c r="V34" s="80"/>
      <c r="W34" s="80"/>
      <c r="X34" s="80"/>
      <c r="Y34" s="80"/>
    </row>
    <row r="35" spans="1:25" s="74" customFormat="1" ht="14.25" customHeight="1">
      <c r="A35" s="71" t="s">
        <v>68</v>
      </c>
      <c r="B35" s="75"/>
      <c r="C35" s="75"/>
      <c r="D35" s="75"/>
      <c r="E35" s="75"/>
      <c r="F35" s="75"/>
      <c r="G35" s="75"/>
      <c r="H35" s="75"/>
      <c r="I35" s="75"/>
      <c r="J35" s="75"/>
      <c r="K35" s="75"/>
      <c r="L35" s="75"/>
      <c r="M35" s="75"/>
      <c r="N35" s="75"/>
      <c r="O35" s="75"/>
      <c r="P35" s="75"/>
      <c r="Q35" s="75"/>
      <c r="R35" s="75"/>
      <c r="S35" s="75"/>
      <c r="T35" s="75"/>
      <c r="U35" s="75"/>
      <c r="V35" s="75"/>
    </row>
    <row r="36" spans="1:25" s="74" customFormat="1">
      <c r="A36" s="71" t="s">
        <v>69</v>
      </c>
      <c r="B36" s="75"/>
      <c r="C36" s="75"/>
      <c r="D36" s="75"/>
      <c r="E36" s="75"/>
      <c r="F36" s="75"/>
      <c r="G36" s="75"/>
      <c r="H36" s="75"/>
      <c r="I36" s="75"/>
      <c r="J36" s="75"/>
      <c r="K36" s="75"/>
      <c r="L36" s="75"/>
      <c r="M36" s="75"/>
      <c r="N36" s="75"/>
      <c r="O36" s="75"/>
      <c r="P36" s="75"/>
      <c r="Q36" s="75"/>
      <c r="R36" s="75"/>
      <c r="S36" s="75"/>
      <c r="T36" s="75"/>
      <c r="U36" s="75"/>
      <c r="V36" s="75"/>
    </row>
    <row r="37" spans="1:25" s="74" customFormat="1">
      <c r="A37" s="71" t="s">
        <v>75</v>
      </c>
      <c r="B37" s="71"/>
      <c r="C37" s="71"/>
      <c r="D37" s="71"/>
      <c r="E37" s="71"/>
      <c r="F37" s="71"/>
      <c r="G37" s="71"/>
      <c r="H37" s="75"/>
      <c r="I37" s="75"/>
      <c r="J37" s="75"/>
      <c r="K37" s="75"/>
      <c r="L37" s="75"/>
      <c r="M37" s="75"/>
      <c r="N37" s="75"/>
      <c r="O37" s="75"/>
      <c r="P37" s="75"/>
      <c r="Q37" s="75"/>
      <c r="R37" s="75"/>
      <c r="S37" s="75"/>
      <c r="T37" s="75"/>
      <c r="U37" s="75"/>
      <c r="V37" s="75"/>
    </row>
    <row r="38" spans="1:25">
      <c r="A38" s="42"/>
      <c r="B38" s="42"/>
      <c r="C38" s="42"/>
      <c r="D38" s="42"/>
      <c r="E38" s="42"/>
      <c r="F38" s="42"/>
      <c r="G38" s="42"/>
    </row>
  </sheetData>
  <mergeCells count="12">
    <mergeCell ref="A34:G34"/>
    <mergeCell ref="H34:M34"/>
    <mergeCell ref="N34:S34"/>
    <mergeCell ref="T34:Y34"/>
    <mergeCell ref="T5:V5"/>
    <mergeCell ref="A5:A6"/>
    <mergeCell ref="B5:D5"/>
    <mergeCell ref="E5:G5"/>
    <mergeCell ref="H5:J5"/>
    <mergeCell ref="K5:M5"/>
    <mergeCell ref="N5:P5"/>
    <mergeCell ref="Q5:S5"/>
  </mergeCells>
  <printOptions horizontalCentered="1"/>
  <pageMargins left="0.25" right="0.25" top="0.75" bottom="0.75" header="0.3" footer="0.3"/>
  <pageSetup paperSize="9" scale="33" orientation="landscape" r:id="rId1"/>
</worksheet>
</file>

<file path=xl/worksheets/sheet5.xml><?xml version="1.0" encoding="utf-8"?>
<worksheet xmlns="http://schemas.openxmlformats.org/spreadsheetml/2006/main" xmlns:r="http://schemas.openxmlformats.org/officeDocument/2006/relationships">
  <dimension ref="A1:G31"/>
  <sheetViews>
    <sheetView zoomScale="110" zoomScaleNormal="110" zoomScaleSheetLayoutView="120" workbookViewId="0">
      <selection activeCell="C15" sqref="C15"/>
    </sheetView>
  </sheetViews>
  <sheetFormatPr defaultColWidth="15.7109375" defaultRowHeight="15"/>
  <cols>
    <col min="2" max="2" width="22.42578125" bestFit="1" customWidth="1"/>
    <col min="3" max="3" width="28.85546875" bestFit="1" customWidth="1"/>
    <col min="6" max="6" width="12.42578125" customWidth="1"/>
    <col min="7" max="7" width="19.85546875" bestFit="1" customWidth="1"/>
  </cols>
  <sheetData>
    <row r="1" spans="1:4">
      <c r="A1" s="26" t="s">
        <v>62</v>
      </c>
    </row>
    <row r="3" spans="1:4" s="27" customFormat="1" ht="30">
      <c r="A3" s="86" t="s">
        <v>2</v>
      </c>
      <c r="B3" s="62" t="s">
        <v>63</v>
      </c>
      <c r="C3" s="63" t="s">
        <v>73</v>
      </c>
      <c r="D3" s="63" t="s">
        <v>64</v>
      </c>
    </row>
    <row r="4" spans="1:4" s="27" customFormat="1" ht="60.75" thickBot="1">
      <c r="A4" s="87"/>
      <c r="B4" s="64" t="s">
        <v>65</v>
      </c>
      <c r="C4" s="65" t="s">
        <v>66</v>
      </c>
      <c r="D4" s="65" t="s">
        <v>67</v>
      </c>
    </row>
    <row r="5" spans="1:4" s="27" customFormat="1">
      <c r="A5" s="66">
        <v>1990</v>
      </c>
      <c r="B5" s="28">
        <v>47809</v>
      </c>
      <c r="C5" s="29">
        <v>31985</v>
      </c>
      <c r="D5" s="30"/>
    </row>
    <row r="6" spans="1:4" s="27" customFormat="1">
      <c r="A6" s="66">
        <v>1991</v>
      </c>
      <c r="B6" s="28">
        <v>54463</v>
      </c>
      <c r="C6" s="29">
        <v>31269</v>
      </c>
      <c r="D6" s="30"/>
    </row>
    <row r="7" spans="1:4" s="27" customFormat="1">
      <c r="A7" s="66">
        <v>1992</v>
      </c>
      <c r="B7" s="28">
        <v>57037</v>
      </c>
      <c r="C7" s="29">
        <v>30340</v>
      </c>
      <c r="D7" s="30"/>
    </row>
    <row r="8" spans="1:4" s="27" customFormat="1">
      <c r="A8" s="66">
        <v>1993</v>
      </c>
      <c r="B8" s="28">
        <v>60473</v>
      </c>
      <c r="C8" s="29">
        <v>30111</v>
      </c>
      <c r="D8" s="30"/>
    </row>
    <row r="9" spans="1:4" s="27" customFormat="1">
      <c r="A9" s="66">
        <v>1994</v>
      </c>
      <c r="B9" s="28">
        <v>67631</v>
      </c>
      <c r="C9" s="29">
        <v>30616</v>
      </c>
      <c r="D9" s="30"/>
    </row>
    <row r="10" spans="1:4" s="27" customFormat="1">
      <c r="A10" s="66">
        <v>1995</v>
      </c>
      <c r="B10" s="28">
        <v>74228</v>
      </c>
      <c r="C10" s="29">
        <v>31243</v>
      </c>
      <c r="D10" s="30"/>
    </row>
    <row r="11" spans="1:4" s="27" customFormat="1">
      <c r="A11" s="66">
        <v>1996</v>
      </c>
      <c r="B11" s="28">
        <v>79891</v>
      </c>
      <c r="C11" s="29">
        <v>31234</v>
      </c>
      <c r="D11" s="30"/>
    </row>
    <row r="12" spans="1:4" s="27" customFormat="1">
      <c r="A12" s="66">
        <v>1997</v>
      </c>
      <c r="B12" s="28">
        <v>92044</v>
      </c>
      <c r="C12" s="29">
        <v>33876</v>
      </c>
      <c r="D12" s="30"/>
    </row>
    <row r="13" spans="1:4" s="27" customFormat="1">
      <c r="A13" s="66">
        <v>1998</v>
      </c>
      <c r="B13" s="28">
        <v>110877</v>
      </c>
      <c r="C13" s="29">
        <v>124926</v>
      </c>
      <c r="D13" s="30"/>
    </row>
    <row r="14" spans="1:4" s="27" customFormat="1">
      <c r="A14" s="66">
        <v>1999</v>
      </c>
      <c r="B14" s="28">
        <v>116942</v>
      </c>
      <c r="C14" s="29">
        <v>123619</v>
      </c>
      <c r="D14" s="30"/>
    </row>
    <row r="15" spans="1:4" s="27" customFormat="1">
      <c r="A15" s="66">
        <v>2000</v>
      </c>
      <c r="B15" s="28">
        <v>130435</v>
      </c>
      <c r="C15" s="29">
        <v>130435</v>
      </c>
      <c r="D15" s="30"/>
    </row>
    <row r="16" spans="1:4" s="27" customFormat="1">
      <c r="A16" s="66">
        <v>2001</v>
      </c>
      <c r="B16" s="28">
        <v>133379</v>
      </c>
      <c r="C16" s="29">
        <v>126366</v>
      </c>
      <c r="D16" s="30"/>
    </row>
    <row r="17" spans="1:7" s="27" customFormat="1">
      <c r="A17" s="66">
        <v>2002</v>
      </c>
      <c r="B17" s="28">
        <v>139656</v>
      </c>
      <c r="C17" s="29">
        <v>127026</v>
      </c>
      <c r="D17" s="30"/>
    </row>
    <row r="18" spans="1:7" s="27" customFormat="1">
      <c r="A18" s="66">
        <v>2003</v>
      </c>
      <c r="B18" s="28">
        <v>148461</v>
      </c>
      <c r="C18" s="29">
        <v>130846</v>
      </c>
      <c r="D18" s="30"/>
    </row>
    <row r="19" spans="1:7" s="27" customFormat="1">
      <c r="A19" s="66">
        <v>2004</v>
      </c>
      <c r="B19" s="28">
        <v>161972</v>
      </c>
      <c r="C19" s="29">
        <v>135291</v>
      </c>
      <c r="D19" s="30"/>
    </row>
    <row r="20" spans="1:7" s="27" customFormat="1">
      <c r="A20" s="66">
        <v>2005</v>
      </c>
      <c r="B20" s="28">
        <v>175711</v>
      </c>
      <c r="C20" s="29">
        <v>138683</v>
      </c>
      <c r="D20" s="30"/>
    </row>
    <row r="21" spans="1:7" s="27" customFormat="1">
      <c r="A21" s="66">
        <v>2006</v>
      </c>
      <c r="B21" s="28">
        <v>192155</v>
      </c>
      <c r="C21" s="29">
        <v>144510</v>
      </c>
      <c r="D21" s="30"/>
    </row>
    <row r="22" spans="1:7" s="27" customFormat="1">
      <c r="A22" s="66">
        <v>2007</v>
      </c>
      <c r="B22" s="28">
        <v>205385</v>
      </c>
      <c r="C22" s="29">
        <v>149830</v>
      </c>
      <c r="D22" s="30"/>
    </row>
    <row r="23" spans="1:7" s="27" customFormat="1">
      <c r="A23" s="66">
        <v>2008</v>
      </c>
      <c r="B23" s="28">
        <v>226493</v>
      </c>
      <c r="C23" s="29">
        <v>153630</v>
      </c>
      <c r="D23" s="30"/>
    </row>
    <row r="24" spans="1:7" s="27" customFormat="1">
      <c r="A24" s="66">
        <v>2009</v>
      </c>
      <c r="B24" s="28">
        <v>228919</v>
      </c>
      <c r="C24" s="29">
        <v>151086</v>
      </c>
      <c r="D24" s="30"/>
    </row>
    <row r="25" spans="1:7" s="27" customFormat="1">
      <c r="A25" s="66">
        <v>2010</v>
      </c>
      <c r="B25" s="28">
        <v>249854</v>
      </c>
      <c r="C25" s="29">
        <v>158222</v>
      </c>
      <c r="D25" s="30"/>
    </row>
    <row r="26" spans="1:7" s="27" customFormat="1">
      <c r="A26" s="66">
        <v>2011</v>
      </c>
      <c r="B26" s="28">
        <v>261764</v>
      </c>
      <c r="C26" s="29">
        <v>158878</v>
      </c>
      <c r="D26" s="30"/>
    </row>
    <row r="27" spans="1:7" s="27" customFormat="1">
      <c r="A27" s="66">
        <v>2012</v>
      </c>
      <c r="B27" s="28">
        <f>10564900000000/37600000</f>
        <v>280981.38297872338</v>
      </c>
      <c r="C27" s="29">
        <v>167832</v>
      </c>
      <c r="D27" s="30"/>
      <c r="G27" s="31"/>
    </row>
    <row r="28" spans="1:7" ht="45">
      <c r="A28" s="32" t="s">
        <v>13</v>
      </c>
      <c r="B28" s="33"/>
      <c r="C28" s="34" t="s">
        <v>72</v>
      </c>
      <c r="D28" s="35"/>
    </row>
    <row r="29" spans="1:7">
      <c r="A29" s="36" t="s">
        <v>74</v>
      </c>
    </row>
    <row r="30" spans="1:7">
      <c r="A30" s="36" t="s">
        <v>76</v>
      </c>
    </row>
    <row r="31" spans="1:7">
      <c r="A31" s="36" t="s">
        <v>77</v>
      </c>
    </row>
  </sheetData>
  <mergeCells count="1">
    <mergeCell ref="A3:A4"/>
  </mergeCells>
  <printOptions horizontalCentered="1"/>
  <pageMargins left="0.7" right="0.7" top="0.75" bottom="0.75" header="0.3" footer="0.3"/>
  <pageSetup paperSize="9" scale="88"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Table 1</vt:lpstr>
      <vt:lpstr>Table 2.a</vt:lpstr>
      <vt:lpstr>Table 2.b</vt:lpstr>
      <vt:lpstr>Table 3</vt:lpstr>
      <vt:lpstr>Table 6</vt:lpstr>
      <vt:lpstr>'Table 2.a'!Print_Area</vt:lpstr>
      <vt:lpstr>'Table 2.b'!Print_Area</vt:lpstr>
      <vt:lpstr>'Table 3'!Print_Area</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dc:creator>
  <cp:lastModifiedBy>Ble-Pc</cp:lastModifiedBy>
  <cp:lastPrinted>2013-09-06T08:23:29Z</cp:lastPrinted>
  <dcterms:created xsi:type="dcterms:W3CDTF">2013-07-24T01:53:09Z</dcterms:created>
  <dcterms:modified xsi:type="dcterms:W3CDTF">2013-09-19T02:10:38Z</dcterms:modified>
</cp:coreProperties>
</file>